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Identify Finder\"/>
    </mc:Choice>
  </mc:AlternateContent>
  <xr:revisionPtr revIDLastSave="0" documentId="8_{A2A56769-5564-40AB-9BF6-616DB0642B76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Instructions" sheetId="3" r:id="rId1"/>
    <sheet name="Database" sheetId="1" r:id="rId2"/>
    <sheet name="March Enrollment ACA &amp; Pre" sheetId="8" r:id="rId3"/>
    <sheet name="Quarterly Experience Exhibit" sheetId="9" r:id="rId4"/>
    <sheet name="BuyUpDowns &amp; Risk Score" sheetId="6" r:id="rId5"/>
    <sheet name="CSR" sheetId="11" r:id="rId6"/>
    <sheet name="Admin" sheetId="12" r:id="rId7"/>
    <sheet name="Covid Normalization" sheetId="14" r:id="rId8"/>
  </sheets>
  <definedNames>
    <definedName name="_xlnm._FilterDatabase" localSheetId="1" hidden="1">Database!$A$2:$H$2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4" l="1"/>
  <c r="E11" i="14"/>
  <c r="D9" i="14"/>
  <c r="D11" i="14"/>
  <c r="C9" i="14"/>
  <c r="C11" i="14"/>
  <c r="G9" i="14"/>
  <c r="F9" i="14"/>
  <c r="G8" i="14"/>
  <c r="F8" i="14"/>
  <c r="G7" i="14"/>
  <c r="F7" i="14"/>
  <c r="G6" i="14"/>
  <c r="F6" i="14"/>
  <c r="G5" i="14"/>
  <c r="F5" i="14"/>
  <c r="B6" i="11"/>
  <c r="B7" i="11"/>
  <c r="B8" i="11"/>
  <c r="Y3" i="1"/>
  <c r="X3" i="1"/>
  <c r="E7" i="12"/>
  <c r="D7" i="12"/>
  <c r="C7" i="12"/>
  <c r="G25" i="8"/>
  <c r="E8" i="11"/>
  <c r="E7" i="11"/>
  <c r="E6" i="11"/>
  <c r="E5" i="11"/>
  <c r="D10" i="11"/>
  <c r="K21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75" i="8"/>
  <c r="E75" i="8"/>
  <c r="D75" i="8"/>
  <c r="K14" i="8"/>
  <c r="K24" i="8"/>
  <c r="G75" i="8"/>
  <c r="E12" i="9"/>
  <c r="N22" i="9"/>
  <c r="M22" i="9"/>
  <c r="J22" i="9"/>
  <c r="G22" i="9"/>
  <c r="F22" i="9"/>
  <c r="E22" i="9"/>
  <c r="D22" i="9"/>
  <c r="N17" i="9"/>
  <c r="M17" i="9"/>
  <c r="J17" i="9"/>
  <c r="G17" i="9"/>
  <c r="F17" i="9"/>
  <c r="E17" i="9"/>
  <c r="D17" i="9"/>
  <c r="N12" i="9"/>
  <c r="N30" i="9"/>
  <c r="M12" i="9"/>
  <c r="J12" i="9"/>
  <c r="G12" i="9"/>
  <c r="F12" i="9"/>
  <c r="D12" i="9"/>
  <c r="N29" i="9"/>
  <c r="H17" i="9"/>
  <c r="O17" i="9"/>
  <c r="M30" i="9"/>
  <c r="H22" i="9"/>
  <c r="O22" i="9"/>
  <c r="E30" i="9"/>
  <c r="D30" i="9"/>
  <c r="L22" i="9"/>
  <c r="I17" i="9"/>
  <c r="L17" i="9"/>
  <c r="I22" i="9"/>
  <c r="H25" i="9"/>
  <c r="O25" i="9"/>
  <c r="H24" i="9"/>
  <c r="O24" i="9"/>
  <c r="H23" i="9"/>
  <c r="O23" i="9"/>
  <c r="H21" i="9"/>
  <c r="O21" i="9"/>
  <c r="H20" i="9"/>
  <c r="O20" i="9"/>
  <c r="H19" i="9"/>
  <c r="O19" i="9"/>
  <c r="H18" i="9"/>
  <c r="O18" i="9"/>
  <c r="H16" i="9"/>
  <c r="O16" i="9"/>
  <c r="H15" i="9"/>
  <c r="O15" i="9"/>
  <c r="H14" i="9"/>
  <c r="O14" i="9"/>
  <c r="H13" i="9"/>
  <c r="O13" i="9"/>
  <c r="H12" i="9"/>
  <c r="H11" i="9"/>
  <c r="O11" i="9"/>
  <c r="H10" i="9"/>
  <c r="O10" i="9"/>
  <c r="H9" i="9"/>
  <c r="O9" i="9"/>
  <c r="H8" i="9"/>
  <c r="O8" i="9"/>
  <c r="I12" i="9"/>
  <c r="O12" i="9"/>
  <c r="H30" i="9"/>
  <c r="I14" i="9"/>
  <c r="I19" i="9"/>
  <c r="I11" i="9"/>
  <c r="I25" i="9"/>
  <c r="I9" i="9"/>
  <c r="I13" i="9"/>
  <c r="I18" i="9"/>
  <c r="I23" i="9"/>
  <c r="I10" i="9"/>
  <c r="I24" i="9"/>
  <c r="I15" i="9"/>
  <c r="I20" i="9"/>
  <c r="I8" i="9"/>
  <c r="I16" i="9"/>
  <c r="I21" i="9"/>
  <c r="L18" i="9"/>
  <c r="L10" i="9"/>
  <c r="L14" i="9"/>
  <c r="L11" i="9"/>
  <c r="L15" i="9"/>
  <c r="L19" i="9"/>
  <c r="L23" i="9"/>
  <c r="L8" i="9"/>
  <c r="L12" i="9"/>
  <c r="L16" i="9"/>
  <c r="L20" i="9"/>
  <c r="L9" i="9"/>
  <c r="L13" i="9"/>
  <c r="L21" i="9"/>
  <c r="E29" i="9"/>
  <c r="F29" i="9"/>
  <c r="G29" i="9"/>
  <c r="H29" i="9"/>
  <c r="J29" i="9"/>
  <c r="M29" i="9"/>
  <c r="D29" i="9"/>
  <c r="K12" i="6"/>
  <c r="K11" i="6"/>
  <c r="K10" i="6"/>
  <c r="K9" i="6"/>
  <c r="K8" i="6"/>
  <c r="K7" i="6"/>
  <c r="K6" i="6"/>
  <c r="I14" i="6"/>
  <c r="H14" i="6"/>
  <c r="G14" i="6"/>
  <c r="F14" i="6"/>
  <c r="E14" i="6"/>
  <c r="D14" i="6"/>
  <c r="C14" i="6"/>
  <c r="G17" i="6"/>
  <c r="G18" i="6"/>
  <c r="D17" i="6"/>
  <c r="E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Collins, Kyle</author>
  </authors>
  <commentList>
    <comment ref="I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We know this loss ratio doesn't represent much</t>
        </r>
      </text>
    </comment>
    <comment ref="N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Collins, Kyle:</t>
        </r>
        <r>
          <rPr>
            <sz val="9"/>
            <color indexed="81"/>
            <rFont val="Tahoma"/>
            <family val="2"/>
          </rPr>
          <t xml:space="preserve">
Should show 0 from 2018 forward</t>
        </r>
      </text>
    </comment>
  </commentList>
</comments>
</file>

<file path=xl/sharedStrings.xml><?xml version="1.0" encoding="utf-8"?>
<sst xmlns="http://schemas.openxmlformats.org/spreadsheetml/2006/main" count="791" uniqueCount="300">
  <si>
    <t>Year</t>
  </si>
  <si>
    <t>Company</t>
  </si>
  <si>
    <t>Plan ID</t>
  </si>
  <si>
    <t>Enrollment</t>
  </si>
  <si>
    <t>Metal</t>
  </si>
  <si>
    <t>Bronze</t>
  </si>
  <si>
    <t>County</t>
  </si>
  <si>
    <t>Dade</t>
  </si>
  <si>
    <t>Palm Beach</t>
  </si>
  <si>
    <t>Exchange</t>
  </si>
  <si>
    <t>On</t>
  </si>
  <si>
    <t>Type</t>
  </si>
  <si>
    <t>EPO</t>
  </si>
  <si>
    <t>APTC_Premium</t>
  </si>
  <si>
    <t>Member_Premium</t>
  </si>
  <si>
    <t>Risk_Adj</t>
  </si>
  <si>
    <t>Medical_Claims</t>
  </si>
  <si>
    <t>Rx_Claims</t>
  </si>
  <si>
    <t>Cap_Claims</t>
  </si>
  <si>
    <t>rx_rebates</t>
  </si>
  <si>
    <t>other_claims</t>
  </si>
  <si>
    <t>Total_Claims</t>
  </si>
  <si>
    <t>CompanyX</t>
  </si>
  <si>
    <t>Off</t>
  </si>
  <si>
    <t>Category</t>
  </si>
  <si>
    <t>Date Field</t>
  </si>
  <si>
    <t>Definition</t>
  </si>
  <si>
    <t>group by</t>
  </si>
  <si>
    <t>Company Name</t>
  </si>
  <si>
    <t>Premium paid by members</t>
  </si>
  <si>
    <t>Other_Revenue</t>
  </si>
  <si>
    <t>Any other revenue for this line excluding risk adjustment</t>
  </si>
  <si>
    <t>Completed, incurred medical claims</t>
  </si>
  <si>
    <t>Completed, incurred Rx claims</t>
  </si>
  <si>
    <t>Incurred Rx rebates</t>
  </si>
  <si>
    <t>Incurred cap claims</t>
  </si>
  <si>
    <t>Any other claims impacting gross margin</t>
  </si>
  <si>
    <t>CSR Claims</t>
  </si>
  <si>
    <t>Total claims impacting gross margin</t>
  </si>
  <si>
    <t>Member months for given incurred year</t>
  </si>
  <si>
    <t>Name of network plan is offered on</t>
  </si>
  <si>
    <t>Clay</t>
  </si>
  <si>
    <t>Total_Revenue</t>
  </si>
  <si>
    <t>Total Revenue excluding risk adjustment</t>
  </si>
  <si>
    <t>Data Type</t>
  </si>
  <si>
    <t>Numeric</t>
  </si>
  <si>
    <t>Text</t>
  </si>
  <si>
    <t>Grandfathered</t>
  </si>
  <si>
    <t>Transitional</t>
  </si>
  <si>
    <t>Total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</si>
  <si>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</si>
  <si>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</si>
  <si>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</si>
  <si>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</si>
  <si>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</si>
  <si>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</si>
  <si>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</si>
  <si>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</si>
  <si>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</si>
  <si>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</si>
  <si>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</si>
  <si>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</si>
  <si>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</si>
  <si>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</si>
  <si>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</si>
  <si>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</si>
  <si>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</si>
  <si>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</si>
  <si>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</si>
  <si>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</si>
  <si>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</si>
  <si>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</si>
  <si>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</si>
  <si>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</si>
  <si>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</si>
  <si>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</si>
  <si>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</si>
  <si>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</si>
  <si>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</si>
  <si>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</si>
  <si>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</si>
  <si>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</si>
  <si>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</si>
  <si>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</si>
  <si>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</si>
  <si>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</si>
  <si>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</si>
  <si>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</si>
  <si>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</si>
  <si>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</si>
  <si>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</si>
  <si>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</si>
  <si>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</si>
  <si>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</si>
  <si>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</si>
  <si>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</si>
  <si>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</si>
  <si>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</si>
  <si>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</si>
  <si>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</si>
  <si>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</si>
  <si>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</si>
  <si>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</si>
  <si>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</si>
  <si>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</si>
  <si>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</si>
  <si>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</si>
  <si>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</si>
  <si>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</si>
  <si>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</si>
  <si>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</si>
  <si>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</si>
  <si>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</si>
  <si>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</si>
  <si>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</si>
  <si>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Other</t>
  </si>
  <si>
    <t>Instructions:</t>
  </si>
  <si>
    <t>"as of" or valuation date should be the same valuation date used for other experience in this workbook</t>
  </si>
  <si>
    <r>
      <rPr>
        <sz val="10"/>
        <rFont val="Garamond"/>
        <family val="1"/>
      </rPr>
      <t>Incurred</t>
    </r>
  </si>
  <si>
    <r>
      <rPr>
        <sz val="10"/>
        <rFont val="Garamond"/>
        <family val="1"/>
      </rPr>
      <t>Incurred Loss</t>
    </r>
  </si>
  <si>
    <r>
      <rPr>
        <sz val="10"/>
        <rFont val="Garamond"/>
        <family val="1"/>
      </rPr>
      <t>Expected</t>
    </r>
  </si>
  <si>
    <r>
      <rPr>
        <sz val="10"/>
        <rFont val="Garamond"/>
        <family val="1"/>
      </rPr>
      <t>A/E</t>
    </r>
  </si>
  <si>
    <t xml:space="preserve">Cost Sharing </t>
  </si>
  <si>
    <r>
      <rPr>
        <sz val="10"/>
        <rFont val="Garamond"/>
        <family val="1"/>
      </rPr>
      <t>Risk Adjustment</t>
    </r>
  </si>
  <si>
    <t>Member</t>
  </si>
  <si>
    <r>
      <rPr>
        <sz val="10"/>
        <rFont val="Garamond"/>
        <family val="1"/>
      </rPr>
      <t>Claims</t>
    </r>
  </si>
  <si>
    <r>
      <rPr>
        <sz val="10"/>
        <rFont val="Garamond"/>
        <family val="1"/>
      </rPr>
      <t>Ratio</t>
    </r>
  </si>
  <si>
    <r>
      <rPr>
        <sz val="10"/>
        <rFont val="Garamond"/>
        <family val="1"/>
      </rPr>
      <t>Incurred Claims</t>
    </r>
  </si>
  <si>
    <r>
      <rPr>
        <sz val="10"/>
        <rFont val="Garamond"/>
        <family val="1"/>
      </rPr>
      <t>Loss Ratio</t>
    </r>
  </si>
  <si>
    <r>
      <rPr>
        <sz val="10"/>
        <rFont val="Garamond"/>
        <family val="1"/>
      </rPr>
      <t>Claims Ratio</t>
    </r>
  </si>
  <si>
    <t>Payments</t>
  </si>
  <si>
    <r>
      <rPr>
        <sz val="10"/>
        <rFont val="Garamond"/>
        <family val="1"/>
      </rPr>
      <t>Amount</t>
    </r>
  </si>
  <si>
    <r>
      <rPr>
        <sz val="10"/>
        <rFont val="Garamond"/>
        <family val="1"/>
      </rPr>
      <t>Ratio Net</t>
    </r>
  </si>
  <si>
    <t>Months</t>
  </si>
  <si>
    <r>
      <rPr>
        <sz val="10"/>
        <rFont val="Garamond"/>
        <family val="1"/>
      </rPr>
      <t>(a)</t>
    </r>
  </si>
  <si>
    <r>
      <rPr>
        <sz val="10"/>
        <rFont val="Garamond"/>
        <family val="1"/>
      </rPr>
      <t>(b)</t>
    </r>
  </si>
  <si>
    <r>
      <rPr>
        <sz val="10"/>
        <rFont val="Garamond"/>
        <family val="1"/>
      </rPr>
      <t>(c)</t>
    </r>
  </si>
  <si>
    <r>
      <rPr>
        <sz val="10"/>
        <rFont val="Garamond"/>
        <family val="1"/>
      </rPr>
      <t>(d)</t>
    </r>
  </si>
  <si>
    <r>
      <rPr>
        <sz val="10"/>
        <rFont val="Garamond"/>
        <family val="1"/>
      </rPr>
      <t>(e) = (c) + (d)</t>
    </r>
  </si>
  <si>
    <t>(f) = (e) / (b)</t>
  </si>
  <si>
    <r>
      <rPr>
        <sz val="10"/>
        <rFont val="Garamond"/>
        <family val="1"/>
      </rPr>
      <t>(g)</t>
    </r>
  </si>
  <si>
    <r>
      <rPr>
        <sz val="10"/>
        <rFont val="Garamond"/>
        <family val="1"/>
      </rPr>
      <t>(h)</t>
    </r>
  </si>
  <si>
    <r>
      <rPr>
        <sz val="10"/>
        <rFont val="Garamond"/>
        <family val="1"/>
      </rPr>
      <t>( i )</t>
    </r>
  </si>
  <si>
    <t>Payable/Receivable</t>
  </si>
  <si>
    <r>
      <rPr>
        <sz val="10"/>
        <rFont val="Garamond"/>
        <family val="1"/>
      </rPr>
      <t>of the 3rs</t>
    </r>
  </si>
  <si>
    <t>1Q2018</t>
  </si>
  <si>
    <t>Platinum</t>
  </si>
  <si>
    <t>Gold</t>
  </si>
  <si>
    <t>Silver 70%</t>
  </si>
  <si>
    <t>Silver 73%</t>
  </si>
  <si>
    <t>Silver 87%</t>
  </si>
  <si>
    <t>Silver 94%</t>
  </si>
  <si>
    <t>Please enter buy up and buy down members</t>
  </si>
  <si>
    <t>"as of" or valuation date for this information is the same as in other areas of the workbook</t>
  </si>
  <si>
    <t>Carrier Exit</t>
  </si>
  <si>
    <t>Buy Up / Downs</t>
  </si>
  <si>
    <t>Projected Metal Level Risk Score</t>
  </si>
  <si>
    <t>Historical risk scores will be in the experience database</t>
  </si>
  <si>
    <t>Please round to two decimal places</t>
  </si>
  <si>
    <t>Database Instructions</t>
  </si>
  <si>
    <t>General Workbook Instructions:</t>
  </si>
  <si>
    <t>Valuation Date:</t>
  </si>
  <si>
    <t xml:space="preserve">-We're looking for best estimate of completed data incurred in the prior 3 years, and the first 3 months of the current year. </t>
  </si>
  <si>
    <t>-We'd like any positive number to increase gross margin, and any negative number decreases gross margin</t>
  </si>
  <si>
    <t>Neutral numbers should be positive</t>
  </si>
  <si>
    <t>-For risk score, please round to two decimal places</t>
  </si>
  <si>
    <t>On or Off Exchange, Two possible values are "On" and "Off"</t>
  </si>
  <si>
    <t>Risk Score for given row</t>
  </si>
  <si>
    <t>-All data should be completed</t>
  </si>
  <si>
    <t>Network_Name</t>
  </si>
  <si>
    <t>Member_Months</t>
  </si>
  <si>
    <t>Risk_Score</t>
  </si>
  <si>
    <t>Network1</t>
  </si>
  <si>
    <t>Database Attributes &amp; Definitions:</t>
  </si>
  <si>
    <t>-Please fill out the "database" tab as you see fit using these guidelines</t>
  </si>
  <si>
    <t>-Throughout the workbook we'd like the "as of" or valuation date to be consistent</t>
  </si>
  <si>
    <t>Please enter the valuation date used for your data to the right</t>
  </si>
  <si>
    <t>2Q2018</t>
  </si>
  <si>
    <t>3Q2018</t>
  </si>
  <si>
    <t>4Q2018</t>
  </si>
  <si>
    <t>1Q2019</t>
  </si>
  <si>
    <t>Actual</t>
  </si>
  <si>
    <t>Projected</t>
  </si>
  <si>
    <t>Checks</t>
  </si>
  <si>
    <t>Sample Experience Exhibit PPACA - Instructions to the Right</t>
  </si>
  <si>
    <t>Instructions</t>
  </si>
  <si>
    <t>Incurred &amp; Paid</t>
  </si>
  <si>
    <t>Remaining Incurred</t>
  </si>
  <si>
    <t>Claims</t>
  </si>
  <si>
    <t>Reserve</t>
  </si>
  <si>
    <t>Date</t>
  </si>
  <si>
    <t>-Definitions are the same as on the "database" tab</t>
  </si>
  <si>
    <t>ACA</t>
  </si>
  <si>
    <t>-Please ensure the checks at the bottom are 0, or if not, less than half a percent off</t>
  </si>
  <si>
    <t>Revenue</t>
  </si>
  <si>
    <t>For Any Questions - Contacts</t>
  </si>
  <si>
    <t>Kyle.Collins@floir.com</t>
  </si>
  <si>
    <t>Benjamin.Ben@floir.com</t>
  </si>
  <si>
    <t>-Please have negative numbers decrease gross margin, positive increase it</t>
  </si>
  <si>
    <t>-Rather than locking cells, we ask that you don't add rows or columns or change any names. Please only add information in the yellow areas</t>
  </si>
  <si>
    <t>Incurred county, all 67 Florida counties and an "other" bucket</t>
  </si>
  <si>
    <t>-Total Revenue ties to total revenue in the database (risk adjustment excluded)</t>
  </si>
  <si>
    <t>-Incurred claims on this tab should not include risk programs</t>
  </si>
  <si>
    <t>March_Members</t>
  </si>
  <si>
    <t>Sum of ACA column should tie to the March membership in the database</t>
  </si>
  <si>
    <t>Check</t>
  </si>
  <si>
    <t>Membership for March only of the given year (ending, not beginning members)</t>
  </si>
  <si>
    <t>Plan Type (PPO, HMO, etc.)</t>
  </si>
  <si>
    <t>Tax credit premium (on exchange only)</t>
  </si>
  <si>
    <t>-The experience totals in the database should tie within reason to the quarterly aggregate experience exhibit</t>
  </si>
  <si>
    <t>For example, we'll ask for claims incurred through March, but the number of months of runout will depend on the valuation date</t>
  </si>
  <si>
    <t>Silver70</t>
  </si>
  <si>
    <t>1 month of runout on March claims would be valuation date of 4/30</t>
  </si>
  <si>
    <t>Check:</t>
  </si>
  <si>
    <t>Plan metal level including silver variants. Platinum, Gold, Silver94, Silver87, Silver73, Silver70, Bronze, Catastrophic (for Small Group, Silver70 only)</t>
  </si>
  <si>
    <t>-This template is for U65 or Small Group ACA depending on the filing</t>
  </si>
  <si>
    <t>ACA only On/Off Exchange</t>
  </si>
  <si>
    <t>ACA &amp; Pre ACA March Ending Members</t>
  </si>
  <si>
    <t>Below, please enter ACA only enrollment by on vs off exchange</t>
  </si>
  <si>
    <t>Please enter ending members by county to the left for both ACA &amp; Pre ACA (include all metals in the ACA column)</t>
  </si>
  <si>
    <t>This is the only tab with any Pre ACA data</t>
  </si>
  <si>
    <t>-This template is the same as the prior year template with a few exceptions.</t>
  </si>
  <si>
    <t>1Q2020</t>
  </si>
  <si>
    <t>2Q2019</t>
  </si>
  <si>
    <t>3Q2019</t>
  </si>
  <si>
    <t>4Q2019</t>
  </si>
  <si>
    <t>For years in which CSR was paid, please enter actual amounts</t>
  </si>
  <si>
    <t>For years in which CSR was not paid, please enter an estimate of what the total amount would have been</t>
  </si>
  <si>
    <t>Cost Share Reduction Amounts</t>
  </si>
  <si>
    <t>PMPM</t>
  </si>
  <si>
    <t>For enrollment please enter member months</t>
  </si>
  <si>
    <t>Total 20 Enr.</t>
  </si>
  <si>
    <t>2021 RS</t>
  </si>
  <si>
    <t>Administrative Costs</t>
  </si>
  <si>
    <t>Ongoing is the run-rate admin once a plan is fully established</t>
  </si>
  <si>
    <t>We're looking for statewide PMPM estimates of administrative cost</t>
  </si>
  <si>
    <t>Please input actual or estimated costs for prior year, current year, and next year</t>
  </si>
  <si>
    <t>Plan ID #, 14 or 17-digit HIOS ID</t>
  </si>
  <si>
    <t>Note: we're not looking for anything very sophisticated, just trying to get a general sense</t>
  </si>
  <si>
    <t>Ongoing</t>
  </si>
  <si>
    <t>Start-up/Investment</t>
  </si>
  <si>
    <t>Start-up/Investment is defined as costs that will not end up as run-rate, ongoing costs</t>
  </si>
  <si>
    <t>Check1</t>
  </si>
  <si>
    <t>Check2</t>
  </si>
  <si>
    <r>
      <t xml:space="preserve">Risk adjustment collected - </t>
    </r>
    <r>
      <rPr>
        <b/>
        <sz val="11"/>
        <color theme="1"/>
        <rFont val="Calibri"/>
        <family val="2"/>
        <scheme val="minor"/>
      </rPr>
      <t>exclude from any totals</t>
    </r>
  </si>
  <si>
    <r>
      <t xml:space="preserve">Incurred claims attributable to CSR, please enter CSR claims that have been paid. This number </t>
    </r>
    <r>
      <rPr>
        <u/>
        <sz val="11"/>
        <color theme="1"/>
        <rFont val="Calibri"/>
        <family val="2"/>
        <scheme val="minor"/>
      </rPr>
      <t xml:space="preserve">should be 0 </t>
    </r>
    <r>
      <rPr>
        <sz val="11"/>
        <color theme="1"/>
        <rFont val="Calibri"/>
        <family val="2"/>
        <scheme val="minor"/>
      </rPr>
      <t xml:space="preserve">for 2018 and forward. </t>
    </r>
    <r>
      <rPr>
        <b/>
        <sz val="11"/>
        <color theme="1"/>
        <rFont val="Calibri"/>
        <family val="2"/>
        <scheme val="minor"/>
      </rPr>
      <t>Exclude from totals</t>
    </r>
  </si>
  <si>
    <t>-We're looking for one large database, plus a few tabs with exhibits</t>
  </si>
  <si>
    <t>Those exceptions will be highlighted</t>
  </si>
  <si>
    <t>TRADE SECRET Yes or No:</t>
  </si>
  <si>
    <t>No Choice</t>
  </si>
  <si>
    <t>-Please be sure to choose yes or no for trade secret on every tab in this workbook</t>
  </si>
  <si>
    <t>The admin costs should be broken into two buckets, Start-up/Investment  and Ongoing</t>
  </si>
  <si>
    <t>Covid19 Normalization</t>
  </si>
  <si>
    <t>Incurred year for the last 3 years and emerging experience: 2018,2019,2020, emerging 2021</t>
  </si>
  <si>
    <t>Check 1</t>
  </si>
  <si>
    <t>Check 2</t>
  </si>
  <si>
    <t>Please ensure 0 or very close</t>
  </si>
  <si>
    <t>Should be 0 everywhere in database tab starting this year, estimates of what CSR would have been if paid are requested on the "CSR" tab</t>
  </si>
  <si>
    <t>Covid Care</t>
  </si>
  <si>
    <t>Covid Deferred</t>
  </si>
  <si>
    <t xml:space="preserve">Estimate of claims due to the Covid-19 pandemic, this column will be used to normalize 2020 data. </t>
  </si>
  <si>
    <t>Estimate of claim cost deferred due to the Covid-19 pandemic, this column will be used to normalize 2020 data.</t>
  </si>
  <si>
    <t>For example, 2018,2019,2020, and 2021 through 202103</t>
  </si>
  <si>
    <t>2021 March Enrollment (Ending Members)</t>
  </si>
  <si>
    <t>1Q2021</t>
  </si>
  <si>
    <t>2-4Q2021</t>
  </si>
  <si>
    <t>2Q2020</t>
  </si>
  <si>
    <t>3Q2020</t>
  </si>
  <si>
    <t>4Q2020</t>
  </si>
  <si>
    <t>3/31/21 Plan</t>
  </si>
  <si>
    <t>12/31/20 Plan</t>
  </si>
  <si>
    <t>2021 New Sale</t>
  </si>
  <si>
    <t>Total 21 Enr.</t>
  </si>
  <si>
    <t>Total 12/31/2020 Members</t>
  </si>
  <si>
    <t>Total 3/31/2021 Members</t>
  </si>
  <si>
    <t>Rows are a members plan metal level in December 20</t>
  </si>
  <si>
    <t>Columns are a members plan metal level in March 21</t>
  </si>
  <si>
    <t>The sum of the rows other than "2021 New Sale" should sum to 12/31/2020 Members</t>
  </si>
  <si>
    <t>The sum of the columns other than "Carrier Exit" should sum to 3/31/2021 members</t>
  </si>
  <si>
    <t>2022 RS</t>
  </si>
  <si>
    <t>We're looking for projections of full year 2021 risk score and expected 2022 risk score by metal level</t>
  </si>
  <si>
    <t>We're looking for estimates of CSR payments</t>
  </si>
  <si>
    <t>We're going to ask for a quarterly allocation of both of these items on the new Covid Normalization tab</t>
  </si>
  <si>
    <t>We'd like to see how the "Covid Care" and "Covid Deferred" information from database breaks down by quarter</t>
  </si>
  <si>
    <t>2020Q1</t>
  </si>
  <si>
    <t>2020Q2</t>
  </si>
  <si>
    <t>2020Q3</t>
  </si>
  <si>
    <t>2020Q4</t>
  </si>
  <si>
    <t>Quarter</t>
  </si>
  <si>
    <t>Covid Normalization Amounts</t>
  </si>
  <si>
    <t>We understand that this is all difficult to estimate and won't be perfect</t>
  </si>
  <si>
    <t>Please ensure checks are roughly 0</t>
  </si>
  <si>
    <t>Enrollment should be March 2021 ending enrollment, we're looking for a snapshot of enrollment as of March</t>
  </si>
  <si>
    <t>Should be a positive number since deferred care would increase GM at that time.</t>
  </si>
  <si>
    <t>However, total admin costs should be able to be combined with Gross Margin to be in the neighborhood of annual financials</t>
  </si>
  <si>
    <t>We understand this is difficult to do and will not be super accurate.</t>
  </si>
  <si>
    <t>Should be a negative number since Covid costs decrease gross margin</t>
  </si>
  <si>
    <t>For 2021 CSR, we'd like the 1st quarter's worth of CSR, to align with the database being through 202103</t>
  </si>
  <si>
    <t>CC PMPM</t>
  </si>
  <si>
    <t xml:space="preserve">CD PMPM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</si>
</sst>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#0;###0"/>
    <numFmt numFmtId="165" formatCode="&quot;$&quot;#,##0.00"/>
    <numFmt numFmtId="166" formatCode="&quot;$&quot;#,##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0"/>
      <color rgb="FF000000"/>
      <name val="Garamond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1" fillId="0" borderId="0" xfId="0" applyFont="1" applyFill="1"/>
    <xf numFmtId="0" fontId="4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5" fillId="0" borderId="18" xfId="0" applyFont="1" applyFill="1" applyBorder="1"/>
    <xf numFmtId="37" fontId="5" fillId="3" borderId="19" xfId="1" applyNumberFormat="1" applyFont="1" applyFill="1" applyBorder="1" applyAlignment="1" applyProtection="1">
      <alignment horizontal="center"/>
      <protection locked="0"/>
    </xf>
    <xf numFmtId="37" fontId="5" fillId="3" borderId="2" xfId="1" applyNumberFormat="1" applyFont="1" applyFill="1" applyBorder="1" applyAlignment="1" applyProtection="1">
      <alignment horizontal="center"/>
      <protection locked="0"/>
    </xf>
    <xf numFmtId="37" fontId="5" fillId="3" borderId="1" xfId="0" applyNumberFormat="1" applyFont="1" applyFill="1" applyBorder="1" applyAlignment="1" applyProtection="1">
      <alignment horizontal="center"/>
      <protection locked="0"/>
    </xf>
    <xf numFmtId="37" fontId="5" fillId="3" borderId="20" xfId="1" applyNumberFormat="1" applyFont="1" applyFill="1" applyBorder="1" applyAlignment="1" applyProtection="1">
      <alignment horizontal="center"/>
      <protection locked="0"/>
    </xf>
    <xf numFmtId="37" fontId="5" fillId="3" borderId="3" xfId="1" applyNumberFormat="1" applyFont="1" applyFill="1" applyBorder="1" applyAlignment="1" applyProtection="1">
      <alignment horizontal="center"/>
      <protection locked="0"/>
    </xf>
    <xf numFmtId="37" fontId="5" fillId="3" borderId="21" xfId="1" applyNumberFormat="1" applyFont="1" applyFill="1" applyBorder="1" applyAlignment="1" applyProtection="1">
      <alignment horizontal="center"/>
      <protection locked="0"/>
    </xf>
    <xf numFmtId="37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>
      <alignment horizontal="left"/>
    </xf>
    <xf numFmtId="3" fontId="5" fillId="3" borderId="13" xfId="1" applyNumberFormat="1" applyFont="1" applyFill="1" applyBorder="1" applyAlignment="1" applyProtection="1">
      <alignment horizontal="center"/>
      <protection locked="0"/>
    </xf>
    <xf numFmtId="3" fontId="5" fillId="3" borderId="4" xfId="1" applyNumberFormat="1" applyFont="1" applyFill="1" applyBorder="1" applyAlignment="1" applyProtection="1">
      <alignment horizontal="center"/>
      <protection locked="0"/>
    </xf>
    <xf numFmtId="3" fontId="5" fillId="3" borderId="17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2" fillId="0" borderId="5" xfId="0" applyFont="1" applyBorder="1"/>
    <xf numFmtId="0" fontId="7" fillId="0" borderId="0" xfId="3" applyFont="1" applyFill="1" applyBorder="1" applyAlignment="1">
      <alignment horizontal="left" vertical="center"/>
    </xf>
    <xf numFmtId="0" fontId="6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9" fontId="8" fillId="3" borderId="0" xfId="2" applyFont="1" applyFill="1" applyBorder="1" applyAlignment="1" applyProtection="1">
      <alignment horizontal="center" vertical="center" wrapText="1"/>
      <protection locked="0"/>
    </xf>
    <xf numFmtId="2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3" applyNumberFormat="1" applyFill="1" applyBorder="1" applyAlignment="1">
      <alignment horizontal="center" vertical="center"/>
    </xf>
    <xf numFmtId="165" fontId="6" fillId="0" borderId="0" xfId="3" applyNumberFormat="1" applyFill="1" applyBorder="1" applyAlignment="1">
      <alignment horizontal="center" vertical="center"/>
    </xf>
    <xf numFmtId="3" fontId="8" fillId="3" borderId="0" xfId="3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3" applyNumberFormat="1" applyFill="1" applyBorder="1" applyAlignment="1">
      <alignment horizontal="center" vertical="center"/>
    </xf>
    <xf numFmtId="2" fontId="8" fillId="3" borderId="24" xfId="3" applyNumberFormat="1" applyFont="1" applyFill="1" applyBorder="1" applyAlignment="1" applyProtection="1">
      <alignment horizontal="center" vertical="center" wrapText="1"/>
      <protection locked="0"/>
    </xf>
    <xf numFmtId="2" fontId="6" fillId="3" borderId="0" xfId="3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67" fontId="5" fillId="3" borderId="19" xfId="1" applyNumberFormat="1" applyFont="1" applyFill="1" applyBorder="1" applyAlignment="1" applyProtection="1">
      <alignment horizontal="center"/>
      <protection locked="0"/>
    </xf>
    <xf numFmtId="167" fontId="5" fillId="3" borderId="2" xfId="1" applyNumberFormat="1" applyFont="1" applyFill="1" applyBorder="1" applyAlignment="1" applyProtection="1">
      <alignment horizontal="center"/>
      <protection locked="0"/>
    </xf>
    <xf numFmtId="167" fontId="5" fillId="3" borderId="14" xfId="1" applyNumberFormat="1" applyFont="1" applyFill="1" applyBorder="1" applyAlignment="1" applyProtection="1">
      <alignment horizontal="center"/>
      <protection locked="0"/>
    </xf>
    <xf numFmtId="167" fontId="5" fillId="3" borderId="20" xfId="1" applyNumberFormat="1" applyFont="1" applyFill="1" applyBorder="1" applyAlignment="1" applyProtection="1">
      <alignment horizontal="center"/>
      <protection locked="0"/>
    </xf>
    <xf numFmtId="167" fontId="5" fillId="3" borderId="3" xfId="1" applyNumberFormat="1" applyFont="1" applyFill="1" applyBorder="1" applyAlignment="1" applyProtection="1">
      <alignment horizontal="center"/>
      <protection locked="0"/>
    </xf>
    <xf numFmtId="167" fontId="5" fillId="3" borderId="1" xfId="1" applyNumberFormat="1" applyFont="1" applyFill="1" applyBorder="1" applyAlignment="1" applyProtection="1">
      <alignment horizontal="center"/>
      <protection locked="0"/>
    </xf>
    <xf numFmtId="167" fontId="5" fillId="3" borderId="21" xfId="1" applyNumberFormat="1" applyFont="1" applyFill="1" applyBorder="1" applyAlignment="1" applyProtection="1">
      <alignment horizontal="center"/>
      <protection locked="0"/>
    </xf>
    <xf numFmtId="167" fontId="5" fillId="3" borderId="4" xfId="1" applyNumberFormat="1" applyFont="1" applyFill="1" applyBorder="1" applyAlignment="1" applyProtection="1">
      <alignment horizontal="center"/>
      <protection locked="0"/>
    </xf>
    <xf numFmtId="167" fontId="5" fillId="3" borderId="15" xfId="1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5" fillId="3" borderId="0" xfId="1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7" fontId="2" fillId="0" borderId="16" xfId="1" applyNumberFormat="1" applyFont="1" applyBorder="1" applyAlignment="1">
      <alignment horizontal="center"/>
    </xf>
    <xf numFmtId="37" fontId="2" fillId="0" borderId="17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167" fontId="5" fillId="3" borderId="26" xfId="1" applyNumberFormat="1" applyFont="1" applyFill="1" applyBorder="1" applyAlignment="1" applyProtection="1">
      <alignment horizontal="center"/>
      <protection locked="0"/>
    </xf>
    <xf numFmtId="167" fontId="5" fillId="3" borderId="25" xfId="1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0" fillId="0" borderId="0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0" xfId="0" applyFont="1" applyBorder="1" applyAlignment="1">
      <alignment horizontal="left"/>
    </xf>
    <xf numFmtId="39" fontId="5" fillId="3" borderId="19" xfId="1" applyNumberFormat="1" applyFont="1" applyFill="1" applyBorder="1" applyAlignment="1" applyProtection="1">
      <alignment horizontal="center"/>
      <protection locked="0"/>
    </xf>
    <xf numFmtId="39" fontId="5" fillId="3" borderId="2" xfId="1" applyNumberFormat="1" applyFont="1" applyFill="1" applyBorder="1" applyAlignment="1" applyProtection="1">
      <alignment horizontal="center"/>
      <protection locked="0"/>
    </xf>
    <xf numFmtId="39" fontId="5" fillId="3" borderId="20" xfId="1" applyNumberFormat="1" applyFont="1" applyFill="1" applyBorder="1" applyAlignment="1" applyProtection="1">
      <alignment horizontal="center"/>
      <protection locked="0"/>
    </xf>
    <xf numFmtId="39" fontId="5" fillId="3" borderId="3" xfId="1" applyNumberFormat="1" applyFont="1" applyFill="1" applyBorder="1" applyAlignment="1" applyProtection="1">
      <alignment horizontal="center"/>
      <protection locked="0"/>
    </xf>
    <xf numFmtId="39" fontId="5" fillId="3" borderId="21" xfId="1" applyNumberFormat="1" applyFont="1" applyFill="1" applyBorder="1" applyAlignment="1" applyProtection="1">
      <alignment horizontal="center"/>
      <protection locked="0"/>
    </xf>
    <xf numFmtId="39" fontId="5" fillId="3" borderId="4" xfId="1" applyNumberFormat="1" applyFont="1" applyFill="1" applyBorder="1" applyAlignment="1" applyProtection="1">
      <alignment horizontal="center"/>
      <protection locked="0"/>
    </xf>
    <xf numFmtId="0" fontId="0" fillId="0" borderId="8" xfId="0" quotePrefix="1" applyBorder="1"/>
    <xf numFmtId="0" fontId="0" fillId="0" borderId="8" xfId="0" quotePrefix="1" applyFill="1" applyBorder="1"/>
    <xf numFmtId="0" fontId="11" fillId="0" borderId="5" xfId="0" applyFont="1" applyBorder="1"/>
    <xf numFmtId="0" fontId="10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14" fontId="5" fillId="3" borderId="27" xfId="1" applyNumberFormat="1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10" fillId="0" borderId="5" xfId="0" applyFont="1" applyBorder="1" applyAlignment="1">
      <alignment horizontal="left"/>
    </xf>
    <xf numFmtId="0" fontId="0" fillId="0" borderId="6" xfId="0" applyFill="1" applyBorder="1"/>
    <xf numFmtId="0" fontId="10" fillId="0" borderId="8" xfId="0" applyFont="1" applyBorder="1" applyAlignment="1">
      <alignment horizontal="left"/>
    </xf>
    <xf numFmtId="0" fontId="0" fillId="0" borderId="10" xfId="0" quotePrefix="1" applyFill="1" applyBorder="1"/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2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3" applyFill="1" applyBorder="1" applyAlignment="1">
      <alignment horizontal="center" vertical="center"/>
    </xf>
    <xf numFmtId="0" fontId="6" fillId="5" borderId="0" xfId="3" applyFill="1" applyBorder="1" applyAlignment="1">
      <alignment horizontal="center" vertical="center"/>
    </xf>
    <xf numFmtId="0" fontId="8" fillId="0" borderId="26" xfId="3" applyFont="1" applyFill="1" applyBorder="1" applyAlignment="1">
      <alignment horizontal="center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2" fontId="6" fillId="3" borderId="25" xfId="3" applyNumberForma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>
      <alignment horizontal="center" vertical="center" wrapText="1"/>
    </xf>
    <xf numFmtId="3" fontId="6" fillId="0" borderId="0" xfId="3" applyNumberFormat="1" applyFill="1" applyBorder="1" applyAlignment="1">
      <alignment horizontal="center" vertical="center"/>
    </xf>
    <xf numFmtId="3" fontId="9" fillId="3" borderId="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16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4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5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3" xfId="3" applyNumberFormat="1" applyFont="1" applyFill="1" applyBorder="1" applyAlignment="1" applyProtection="1">
      <alignment horizontal="center" vertical="center" wrapText="1"/>
      <protection locked="0"/>
    </xf>
    <xf numFmtId="3" fontId="6" fillId="3" borderId="23" xfId="3" applyNumberFormat="1" applyFill="1" applyBorder="1" applyAlignment="1" applyProtection="1">
      <alignment horizontal="center" vertical="center" wrapText="1"/>
      <protection locked="0"/>
    </xf>
    <xf numFmtId="3" fontId="6" fillId="3" borderId="25" xfId="3" applyNumberFormat="1" applyFill="1" applyBorder="1" applyAlignment="1" applyProtection="1">
      <alignment horizontal="center" vertical="center" wrapText="1"/>
      <protection locked="0"/>
    </xf>
    <xf numFmtId="9" fontId="8" fillId="3" borderId="24" xfId="2" applyFont="1" applyFill="1" applyBorder="1" applyAlignment="1" applyProtection="1">
      <alignment horizontal="center" vertical="center" wrapText="1"/>
      <protection locked="0"/>
    </xf>
    <xf numFmtId="9" fontId="6" fillId="3" borderId="0" xfId="2" applyFont="1" applyFill="1" applyBorder="1" applyAlignment="1" applyProtection="1">
      <alignment horizontal="center" vertical="center" wrapText="1"/>
      <protection locked="0"/>
    </xf>
    <xf numFmtId="9" fontId="6" fillId="3" borderId="25" xfId="2" applyFont="1" applyFill="1" applyBorder="1" applyAlignment="1" applyProtection="1">
      <alignment horizontal="center" vertical="center" wrapText="1"/>
      <protection locked="0"/>
    </xf>
    <xf numFmtId="164" fontId="9" fillId="4" borderId="19" xfId="3" applyNumberFormat="1" applyFont="1" applyFill="1" applyBorder="1" applyAlignment="1">
      <alignment horizontal="center" vertical="center" wrapText="1"/>
    </xf>
    <xf numFmtId="164" fontId="9" fillId="4" borderId="20" xfId="3" applyNumberFormat="1" applyFont="1" applyFill="1" applyBorder="1" applyAlignment="1">
      <alignment horizontal="center" vertical="center" wrapText="1"/>
    </xf>
    <xf numFmtId="164" fontId="9" fillId="4" borderId="22" xfId="3" applyNumberFormat="1" applyFont="1" applyFill="1" applyBorder="1" applyAlignment="1">
      <alignment horizontal="right" vertical="center" wrapText="1"/>
    </xf>
    <xf numFmtId="164" fontId="9" fillId="4" borderId="29" xfId="3" applyNumberFormat="1" applyFont="1" applyFill="1" applyBorder="1" applyAlignment="1">
      <alignment horizontal="center" vertical="center" wrapText="1"/>
    </xf>
    <xf numFmtId="164" fontId="9" fillId="5" borderId="30" xfId="3" applyNumberFormat="1" applyFont="1" applyFill="1" applyBorder="1" applyAlignment="1">
      <alignment horizontal="center" vertical="center" wrapText="1"/>
    </xf>
    <xf numFmtId="164" fontId="9" fillId="5" borderId="21" xfId="3" applyNumberFormat="1" applyFont="1" applyFill="1" applyBorder="1" applyAlignment="1">
      <alignment horizontal="center" vertical="center" wrapText="1"/>
    </xf>
    <xf numFmtId="3" fontId="9" fillId="3" borderId="2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2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9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30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1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4" quotePrefix="1" applyBorder="1"/>
    <xf numFmtId="0" fontId="12" fillId="0" borderId="10" xfId="4" applyBorder="1" applyAlignment="1">
      <alignment horizontal="left"/>
    </xf>
    <xf numFmtId="3" fontId="9" fillId="3" borderId="19" xfId="3" applyNumberFormat="1" applyFont="1" applyFill="1" applyBorder="1" applyAlignment="1" applyProtection="1">
      <alignment horizontal="center" vertical="center" wrapText="1"/>
      <protection locked="0"/>
    </xf>
    <xf numFmtId="3" fontId="9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8" fillId="3" borderId="26" xfId="2" applyFont="1" applyFill="1" applyBorder="1" applyAlignment="1" applyProtection="1">
      <alignment horizontal="center" vertical="center" wrapText="1"/>
      <protection locked="0"/>
    </xf>
    <xf numFmtId="2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9" fontId="8" fillId="3" borderId="1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7" xfId="2" applyFont="1" applyFill="1" applyBorder="1" applyAlignment="1" applyProtection="1">
      <alignment horizontal="center" vertical="center" wrapText="1"/>
      <protection locked="0"/>
    </xf>
    <xf numFmtId="9" fontId="8" fillId="3" borderId="28" xfId="2" applyFont="1" applyFill="1" applyBorder="1" applyAlignment="1" applyProtection="1">
      <alignment horizontal="center" vertical="center" wrapText="1"/>
      <protection locked="0"/>
    </xf>
    <xf numFmtId="9" fontId="6" fillId="3" borderId="1" xfId="2" applyFont="1" applyFill="1" applyBorder="1" applyAlignment="1" applyProtection="1">
      <alignment horizontal="center" vertical="center" wrapText="1"/>
      <protection locked="0"/>
    </xf>
    <xf numFmtId="9" fontId="6" fillId="3" borderId="15" xfId="2" applyFont="1" applyFill="1" applyBorder="1" applyAlignment="1" applyProtection="1">
      <alignment horizontal="center" vertical="center" wrapText="1"/>
      <protection locked="0"/>
    </xf>
    <xf numFmtId="3" fontId="0" fillId="0" borderId="17" xfId="0" applyNumberFormat="1" applyBorder="1"/>
    <xf numFmtId="0" fontId="2" fillId="0" borderId="10" xfId="0" quotePrefix="1" applyFont="1" applyBorder="1"/>
    <xf numFmtId="9" fontId="4" fillId="0" borderId="22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5" fillId="0" borderId="13" xfId="2" applyFont="1" applyFill="1" applyBorder="1"/>
    <xf numFmtId="3" fontId="5" fillId="3" borderId="13" xfId="2" applyNumberFormat="1" applyFont="1" applyFill="1" applyBorder="1" applyAlignment="1" applyProtection="1">
      <alignment horizontal="center"/>
      <protection locked="0"/>
    </xf>
    <xf numFmtId="9" fontId="5" fillId="0" borderId="21" xfId="2" applyFont="1" applyFill="1" applyBorder="1"/>
    <xf numFmtId="3" fontId="5" fillId="3" borderId="4" xfId="2" applyNumberFormat="1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6" fillId="0" borderId="6" xfId="3" applyFill="1" applyBorder="1" applyAlignment="1">
      <alignment horizontal="center" vertical="center"/>
    </xf>
    <xf numFmtId="0" fontId="6" fillId="0" borderId="7" xfId="3" applyFill="1" applyBorder="1" applyAlignment="1">
      <alignment horizontal="center" vertical="center"/>
    </xf>
    <xf numFmtId="0" fontId="6" fillId="0" borderId="9" xfId="3" applyFill="1" applyBorder="1" applyAlignment="1">
      <alignment horizontal="center" vertical="center"/>
    </xf>
    <xf numFmtId="166" fontId="6" fillId="0" borderId="11" xfId="3" applyNumberFormat="1" applyFill="1" applyBorder="1" applyAlignment="1">
      <alignment horizontal="center" vertical="center"/>
    </xf>
    <xf numFmtId="0" fontId="6" fillId="0" borderId="11" xfId="3" applyFill="1" applyBorder="1" applyAlignment="1">
      <alignment horizontal="center" vertical="center"/>
    </xf>
    <xf numFmtId="0" fontId="6" fillId="0" borderId="12" xfId="3" applyFill="1" applyBorder="1" applyAlignment="1">
      <alignment horizontal="center" vertical="center"/>
    </xf>
    <xf numFmtId="0" fontId="0" fillId="6" borderId="0" xfId="0" applyFill="1" applyBorder="1"/>
    <xf numFmtId="0" fontId="0" fillId="6" borderId="0" xfId="0" applyFill="1"/>
    <xf numFmtId="37" fontId="5" fillId="3" borderId="13" xfId="1" applyNumberFormat="1" applyFon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13" fillId="0" borderId="0" xfId="0" applyFont="1" applyBorder="1" applyAlignment="1">
      <alignment horizontal="center"/>
    </xf>
    <xf numFmtId="0" fontId="0" fillId="0" borderId="33" xfId="0" applyBorder="1"/>
    <xf numFmtId="0" fontId="14" fillId="0" borderId="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quotePrefix="1" applyFont="1" applyBorder="1"/>
    <xf numFmtId="0" fontId="14" fillId="0" borderId="31" xfId="0" applyFont="1" applyBorder="1" applyAlignment="1">
      <alignment horizontal="left"/>
    </xf>
    <xf numFmtId="0" fontId="0" fillId="0" borderId="32" xfId="0" applyBorder="1"/>
    <xf numFmtId="0" fontId="13" fillId="0" borderId="32" xfId="0" applyFont="1" applyBorder="1" applyAlignment="1">
      <alignment horizontal="left"/>
    </xf>
    <xf numFmtId="3" fontId="8" fillId="7" borderId="0" xfId="3" applyNumberFormat="1" applyFont="1" applyFill="1" applyBorder="1" applyAlignment="1" applyProtection="1">
      <alignment horizontal="center" vertical="center" wrapText="1"/>
      <protection locked="0"/>
    </xf>
    <xf numFmtId="3" fontId="8" fillId="7" borderId="16" xfId="3" applyNumberFormat="1" applyFont="1" applyFill="1" applyBorder="1" applyAlignment="1" applyProtection="1">
      <alignment horizontal="center" vertical="center" wrapText="1"/>
      <protection locked="0"/>
    </xf>
    <xf numFmtId="3" fontId="8" fillId="7" borderId="25" xfId="3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Continuous"/>
    </xf>
    <xf numFmtId="0" fontId="2" fillId="6" borderId="0" xfId="0" applyFont="1" applyFill="1"/>
    <xf numFmtId="0" fontId="0" fillId="0" borderId="22" xfId="0" applyFill="1" applyBorder="1" applyAlignment="1">
      <alignment horizontal="center"/>
    </xf>
    <xf numFmtId="37" fontId="5" fillId="0" borderId="13" xfId="1" applyNumberFormat="1" applyFont="1" applyFill="1" applyBorder="1" applyAlignment="1" applyProtection="1">
      <alignment horizontal="center"/>
      <protection locked="0"/>
    </xf>
    <xf numFmtId="3" fontId="0" fillId="0" borderId="13" xfId="0" applyNumberFormat="1" applyBorder="1" applyAlignment="1">
      <alignment horizontal="center"/>
    </xf>
    <xf numFmtId="0" fontId="0" fillId="3" borderId="11" xfId="0" applyFill="1" applyBorder="1"/>
  </cellXfs>
  <cellStyles count="5">
    <cellStyle name="Comma" xfId="1" builtinId="3"/>
    <cellStyle name="Hyperlink" xfId="4" builtinId="8"/>
    <cellStyle name="Normal" xfId="0" builtinId="0"/>
    <cellStyle name="Normal 9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njamin.Ben@floir.com" TargetMode="External"/><Relationship Id="rId1" Type="http://schemas.openxmlformats.org/officeDocument/2006/relationships/hyperlink" Target="mailto:Kyle.Collins@floi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Q58"/>
  <sheetViews>
    <sheetView showGridLines="0" tabSelected="1" zoomScaleNormal="100" workbookViewId="0">
      <selection activeCell="G24" sqref="G24"/>
    </sheetView>
  </sheetViews>
  <sheetFormatPr defaultRowHeight="15" x14ac:dyDescent="0.25"/>
  <cols>
    <col min="1" max="1" width="4.7109375" customWidth="1"/>
    <col min="2" max="2" width="10.7109375" customWidth="1"/>
    <col min="3" max="3" width="20.7109375" customWidth="1"/>
    <col min="4" max="4" width="10.7109375" customWidth="1"/>
    <col min="5" max="5" width="52.140625" customWidth="1"/>
    <col min="6" max="7" width="15.7109375" customWidth="1"/>
    <col min="11" max="11" width="9.140625" customWidth="1"/>
  </cols>
  <sheetData>
    <row r="1" spans="2:13" ht="18.75" x14ac:dyDescent="0.3">
      <c r="B1" s="92" t="s">
        <v>160</v>
      </c>
      <c r="C1" s="7"/>
      <c r="D1" s="7"/>
      <c r="E1" s="7"/>
      <c r="F1" s="7"/>
      <c r="G1" s="8"/>
      <c r="H1" s="93" t="s">
        <v>161</v>
      </c>
      <c r="I1" s="93"/>
      <c r="J1" s="94"/>
      <c r="K1" s="1"/>
      <c r="L1" s="1"/>
      <c r="M1" s="1"/>
    </row>
    <row r="2" spans="2:13" ht="15.75" thickBot="1" x14ac:dyDescent="0.3">
      <c r="B2" s="90" t="s">
        <v>221</v>
      </c>
      <c r="C2" s="1"/>
      <c r="D2" s="1"/>
      <c r="E2" s="1"/>
      <c r="F2" s="1"/>
      <c r="G2" s="10"/>
      <c r="H2" s="1"/>
      <c r="I2" s="1"/>
      <c r="J2" s="10"/>
      <c r="K2" s="1"/>
      <c r="L2" s="1"/>
      <c r="M2" s="1"/>
    </row>
    <row r="3" spans="2:13" ht="15.75" thickBot="1" x14ac:dyDescent="0.3">
      <c r="B3" s="90"/>
      <c r="C3" s="163" t="s">
        <v>247</v>
      </c>
      <c r="D3" s="163"/>
      <c r="E3" s="163"/>
      <c r="F3" s="1"/>
      <c r="G3" s="10"/>
      <c r="H3" s="1"/>
      <c r="I3" s="95"/>
      <c r="J3" s="10"/>
      <c r="K3" s="1"/>
      <c r="L3" s="1"/>
      <c r="M3" s="1"/>
    </row>
    <row r="4" spans="2:13" ht="15.75" thickBot="1" x14ac:dyDescent="0.3">
      <c r="B4" s="90" t="s">
        <v>215</v>
      </c>
      <c r="C4" s="1"/>
      <c r="D4" s="1"/>
      <c r="E4" s="1"/>
      <c r="F4" s="1"/>
      <c r="G4" s="10"/>
      <c r="H4" s="1"/>
      <c r="I4" s="1"/>
      <c r="J4" s="10"/>
      <c r="K4" s="1"/>
      <c r="L4" s="1"/>
      <c r="M4" s="1"/>
    </row>
    <row r="5" spans="2:13" ht="17.25" x14ac:dyDescent="0.3">
      <c r="B5" s="90" t="s">
        <v>246</v>
      </c>
      <c r="C5" s="1"/>
      <c r="D5" s="1"/>
      <c r="E5" s="1"/>
      <c r="F5" s="1"/>
      <c r="G5" s="1"/>
      <c r="H5" s="169" t="s">
        <v>248</v>
      </c>
      <c r="I5" s="170"/>
      <c r="J5" s="171"/>
      <c r="K5" s="1"/>
      <c r="L5" s="1"/>
      <c r="M5" s="1"/>
    </row>
    <row r="6" spans="2:13" ht="15" customHeight="1" x14ac:dyDescent="0.25">
      <c r="B6" s="91" t="s">
        <v>209</v>
      </c>
      <c r="C6" s="1"/>
      <c r="D6" s="1"/>
      <c r="E6" s="1"/>
      <c r="F6" s="1"/>
      <c r="G6" s="1"/>
      <c r="H6" s="9"/>
      <c r="I6" s="1"/>
      <c r="J6" s="10"/>
      <c r="K6" s="1"/>
      <c r="L6" s="1"/>
      <c r="M6" s="1"/>
    </row>
    <row r="7" spans="2:13" ht="15" customHeight="1" x14ac:dyDescent="0.25">
      <c r="B7" s="9" t="s">
        <v>175</v>
      </c>
      <c r="C7" s="1"/>
      <c r="D7" s="1"/>
      <c r="E7" s="1"/>
      <c r="F7" s="1"/>
      <c r="G7" s="1"/>
      <c r="H7" s="9"/>
      <c r="I7" s="167" t="s">
        <v>249</v>
      </c>
      <c r="J7" s="10"/>
      <c r="K7" s="1"/>
      <c r="L7" s="1"/>
      <c r="M7" s="1"/>
    </row>
    <row r="8" spans="2:13" ht="15" customHeight="1" x14ac:dyDescent="0.25">
      <c r="B8" s="9"/>
      <c r="C8" s="1" t="s">
        <v>210</v>
      </c>
      <c r="D8" s="1"/>
      <c r="E8" s="1"/>
      <c r="F8" s="1"/>
      <c r="G8" s="1"/>
      <c r="H8" s="9"/>
      <c r="I8" s="1"/>
      <c r="J8" s="10"/>
      <c r="K8" s="1"/>
      <c r="L8" s="1"/>
      <c r="M8" s="1"/>
    </row>
    <row r="9" spans="2:13" ht="15" customHeight="1" thickBot="1" x14ac:dyDescent="0.3">
      <c r="B9" s="9"/>
      <c r="C9" s="1"/>
      <c r="D9" s="1" t="s">
        <v>212</v>
      </c>
      <c r="E9" s="1"/>
      <c r="F9" s="1"/>
      <c r="G9" s="1"/>
      <c r="H9" s="11"/>
      <c r="I9" s="12"/>
      <c r="J9" s="13"/>
      <c r="K9" s="1"/>
      <c r="L9" s="1"/>
      <c r="M9" s="1"/>
    </row>
    <row r="10" spans="2:13" x14ac:dyDescent="0.25">
      <c r="B10" s="9"/>
      <c r="C10" s="1"/>
      <c r="D10" s="1" t="s">
        <v>176</v>
      </c>
      <c r="E10" s="1"/>
      <c r="F10" s="1"/>
      <c r="G10" s="10"/>
      <c r="H10" s="1"/>
      <c r="I10" s="1"/>
      <c r="J10" s="1"/>
      <c r="K10" s="1"/>
      <c r="L10" s="1"/>
      <c r="M10" s="1"/>
    </row>
    <row r="11" spans="2:13" x14ac:dyDescent="0.25">
      <c r="B11" s="172" t="s">
        <v>250</v>
      </c>
      <c r="C11" s="1"/>
      <c r="D11" s="1"/>
      <c r="E11" s="1"/>
      <c r="F11" s="1"/>
      <c r="G11" s="10"/>
      <c r="H11" s="1"/>
      <c r="I11" s="1"/>
      <c r="J11" s="1"/>
      <c r="K11" s="1"/>
      <c r="L11" s="1"/>
      <c r="M11" s="1"/>
    </row>
    <row r="12" spans="2:13" ht="15.75" thickBot="1" x14ac:dyDescent="0.3">
      <c r="B12" s="148" t="s">
        <v>199</v>
      </c>
      <c r="C12" s="12"/>
      <c r="D12" s="12"/>
      <c r="E12" s="12"/>
      <c r="F12" s="184"/>
      <c r="G12" s="166"/>
      <c r="H12" s="1"/>
      <c r="I12" s="1"/>
      <c r="J12" s="1"/>
      <c r="K12" s="1"/>
      <c r="L12" s="1"/>
      <c r="M12" s="1"/>
    </row>
    <row r="13" spans="2:13" ht="15.75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18.75" x14ac:dyDescent="0.3">
      <c r="B14" s="97" t="s">
        <v>159</v>
      </c>
      <c r="C14" s="7"/>
      <c r="D14" s="98"/>
      <c r="E14" s="7"/>
      <c r="F14" s="7"/>
      <c r="G14" s="8"/>
      <c r="H14" s="1"/>
      <c r="I14" s="97" t="s">
        <v>195</v>
      </c>
      <c r="J14" s="7"/>
      <c r="K14" s="7"/>
      <c r="L14" s="8"/>
      <c r="M14" s="1"/>
    </row>
    <row r="15" spans="2:13" x14ac:dyDescent="0.25">
      <c r="B15" s="90" t="s">
        <v>162</v>
      </c>
      <c r="C15" s="1"/>
      <c r="D15" s="3"/>
      <c r="E15" s="1"/>
      <c r="F15" s="1"/>
      <c r="G15" s="10"/>
      <c r="H15" s="1"/>
      <c r="I15" s="134" t="s">
        <v>196</v>
      </c>
      <c r="J15" s="1"/>
      <c r="K15" s="1"/>
      <c r="L15" s="10"/>
      <c r="M15" s="1"/>
    </row>
    <row r="16" spans="2:13" ht="19.5" thickBot="1" x14ac:dyDescent="0.35">
      <c r="B16" s="99"/>
      <c r="C16" s="1" t="s">
        <v>262</v>
      </c>
      <c r="D16" s="3"/>
      <c r="E16" s="1"/>
      <c r="F16" s="1"/>
      <c r="G16" s="10"/>
      <c r="H16" s="1"/>
      <c r="I16" s="135" t="s">
        <v>197</v>
      </c>
      <c r="J16" s="12"/>
      <c r="K16" s="12"/>
      <c r="L16" s="13"/>
      <c r="M16" s="1"/>
    </row>
    <row r="17" spans="2:13" x14ac:dyDescent="0.25">
      <c r="B17" s="90" t="s">
        <v>163</v>
      </c>
      <c r="C17" s="1"/>
      <c r="D17" s="3"/>
      <c r="E17" s="1"/>
      <c r="F17" s="1"/>
      <c r="G17" s="10"/>
      <c r="H17" s="1"/>
      <c r="I17" s="1"/>
      <c r="J17" s="1"/>
      <c r="K17" s="1"/>
      <c r="L17" s="1"/>
      <c r="M17" s="1"/>
    </row>
    <row r="18" spans="2:13" x14ac:dyDescent="0.25">
      <c r="B18" s="90"/>
      <c r="C18" s="1" t="s">
        <v>164</v>
      </c>
      <c r="D18" s="3"/>
      <c r="E18" s="1"/>
      <c r="F18" s="1"/>
      <c r="G18" s="10"/>
      <c r="H18" s="1"/>
      <c r="I18" s="1"/>
      <c r="J18" s="1"/>
      <c r="K18" s="1"/>
      <c r="L18" s="1"/>
      <c r="M18" s="1"/>
    </row>
    <row r="19" spans="2:13" x14ac:dyDescent="0.25">
      <c r="B19" s="91" t="s">
        <v>165</v>
      </c>
      <c r="C19" s="1"/>
      <c r="D19" s="3"/>
      <c r="E19" s="1"/>
      <c r="F19" s="1"/>
      <c r="G19" s="10"/>
      <c r="H19" s="1"/>
      <c r="I19" s="1"/>
      <c r="J19" s="1"/>
      <c r="K19" s="1"/>
      <c r="L19" s="1"/>
      <c r="M19" s="1"/>
    </row>
    <row r="20" spans="2:13" x14ac:dyDescent="0.25">
      <c r="B20" s="91" t="s">
        <v>168</v>
      </c>
      <c r="C20" s="1"/>
      <c r="D20" s="3"/>
      <c r="E20" s="1"/>
      <c r="F20" s="1"/>
      <c r="G20" s="10"/>
      <c r="H20" s="1"/>
      <c r="I20" s="1"/>
      <c r="J20" s="1"/>
      <c r="K20" s="1"/>
      <c r="L20" s="1"/>
      <c r="M20" s="1"/>
    </row>
    <row r="21" spans="2:13" ht="15.75" thickBot="1" x14ac:dyDescent="0.3">
      <c r="B21" s="100" t="s">
        <v>174</v>
      </c>
      <c r="C21" s="12"/>
      <c r="D21" s="14"/>
      <c r="E21" s="12"/>
      <c r="F21" s="12"/>
      <c r="G21" s="13"/>
      <c r="H21" s="1"/>
      <c r="I21" s="1"/>
      <c r="J21" s="1"/>
      <c r="K21" s="1"/>
      <c r="L21" s="1"/>
      <c r="M21" s="1"/>
    </row>
    <row r="22" spans="2:13" x14ac:dyDescent="0.25">
      <c r="D22" s="6"/>
    </row>
    <row r="23" spans="2:13" ht="18.75" x14ac:dyDescent="0.3">
      <c r="B23" s="83" t="s">
        <v>173</v>
      </c>
      <c r="C23" s="1"/>
      <c r="D23" s="6"/>
    </row>
    <row r="24" spans="2:13" x14ac:dyDescent="0.25">
      <c r="D24" s="6"/>
    </row>
    <row r="25" spans="2:13" x14ac:dyDescent="0.25">
      <c r="B25" t="s">
        <v>24</v>
      </c>
      <c r="C25" s="4" t="s">
        <v>25</v>
      </c>
      <c r="D25" s="15" t="s">
        <v>44</v>
      </c>
      <c r="E25" s="4" t="s">
        <v>26</v>
      </c>
    </row>
    <row r="26" spans="2:13" ht="15" customHeight="1" x14ac:dyDescent="0.25">
      <c r="B26" t="s">
        <v>27</v>
      </c>
      <c r="C26" s="5" t="s">
        <v>0</v>
      </c>
      <c r="D26" s="6" t="s">
        <v>45</v>
      </c>
      <c r="E26" t="s">
        <v>253</v>
      </c>
    </row>
    <row r="27" spans="2:13" ht="15" customHeight="1" x14ac:dyDescent="0.25">
      <c r="B27" t="s">
        <v>27</v>
      </c>
      <c r="C27" s="5" t="s">
        <v>1</v>
      </c>
      <c r="D27" s="6" t="s">
        <v>46</v>
      </c>
      <c r="E27" t="s">
        <v>28</v>
      </c>
    </row>
    <row r="28" spans="2:13" ht="15" customHeight="1" x14ac:dyDescent="0.25">
      <c r="B28" t="s">
        <v>27</v>
      </c>
      <c r="C28" s="5" t="s">
        <v>169</v>
      </c>
      <c r="D28" s="6" t="s">
        <v>46</v>
      </c>
      <c r="E28" t="s">
        <v>40</v>
      </c>
    </row>
    <row r="29" spans="2:13" ht="15" customHeight="1" x14ac:dyDescent="0.25">
      <c r="B29" t="s">
        <v>27</v>
      </c>
      <c r="C29" s="5" t="s">
        <v>9</v>
      </c>
      <c r="D29" s="6" t="s">
        <v>46</v>
      </c>
      <c r="E29" t="s">
        <v>166</v>
      </c>
    </row>
    <row r="30" spans="2:13" ht="15" customHeight="1" x14ac:dyDescent="0.25">
      <c r="B30" t="s">
        <v>27</v>
      </c>
      <c r="C30" s="5" t="s">
        <v>11</v>
      </c>
      <c r="D30" s="6" t="s">
        <v>46</v>
      </c>
      <c r="E30" t="s">
        <v>207</v>
      </c>
    </row>
    <row r="31" spans="2:13" ht="15" customHeight="1" x14ac:dyDescent="0.25">
      <c r="B31" t="s">
        <v>27</v>
      </c>
      <c r="C31" s="5" t="s">
        <v>6</v>
      </c>
      <c r="D31" s="6" t="s">
        <v>46</v>
      </c>
      <c r="E31" t="s">
        <v>200</v>
      </c>
    </row>
    <row r="32" spans="2:13" ht="15" customHeight="1" x14ac:dyDescent="0.25">
      <c r="B32" t="s">
        <v>27</v>
      </c>
      <c r="C32" s="5" t="s">
        <v>4</v>
      </c>
      <c r="D32" s="6" t="s">
        <v>46</v>
      </c>
      <c r="E32" t="s">
        <v>214</v>
      </c>
    </row>
    <row r="33" spans="2:17" ht="15" customHeight="1" x14ac:dyDescent="0.25">
      <c r="B33" t="s">
        <v>27</v>
      </c>
      <c r="C33" s="5" t="s">
        <v>2</v>
      </c>
      <c r="D33" s="6" t="s">
        <v>46</v>
      </c>
      <c r="E33" t="s">
        <v>237</v>
      </c>
    </row>
    <row r="34" spans="2:17" x14ac:dyDescent="0.25">
      <c r="C34" t="s">
        <v>170</v>
      </c>
      <c r="D34" s="6" t="s">
        <v>45</v>
      </c>
      <c r="E34" t="s">
        <v>39</v>
      </c>
    </row>
    <row r="35" spans="2:17" x14ac:dyDescent="0.25">
      <c r="C35" t="s">
        <v>203</v>
      </c>
      <c r="D35" s="6" t="s">
        <v>45</v>
      </c>
      <c r="E35" t="s">
        <v>206</v>
      </c>
    </row>
    <row r="36" spans="2:17" x14ac:dyDescent="0.25">
      <c r="C36" t="s">
        <v>14</v>
      </c>
      <c r="D36" s="6" t="s">
        <v>45</v>
      </c>
      <c r="E36" t="s">
        <v>29</v>
      </c>
    </row>
    <row r="37" spans="2:17" x14ac:dyDescent="0.25">
      <c r="C37" t="s">
        <v>13</v>
      </c>
      <c r="D37" s="6" t="s">
        <v>45</v>
      </c>
      <c r="E37" t="s">
        <v>208</v>
      </c>
    </row>
    <row r="38" spans="2:17" x14ac:dyDescent="0.25">
      <c r="C38" t="s">
        <v>30</v>
      </c>
      <c r="D38" s="6" t="s">
        <v>45</v>
      </c>
      <c r="E38" t="s">
        <v>31</v>
      </c>
    </row>
    <row r="39" spans="2:17" x14ac:dyDescent="0.25">
      <c r="C39" s="6" t="s">
        <v>42</v>
      </c>
      <c r="D39" s="6" t="s">
        <v>45</v>
      </c>
      <c r="E39" t="s">
        <v>43</v>
      </c>
    </row>
    <row r="40" spans="2:17" x14ac:dyDescent="0.25">
      <c r="C40" t="s">
        <v>15</v>
      </c>
      <c r="D40" s="6" t="s">
        <v>45</v>
      </c>
      <c r="E40" t="s">
        <v>244</v>
      </c>
    </row>
    <row r="41" spans="2:17" x14ac:dyDescent="0.25">
      <c r="B41" s="1"/>
      <c r="C41" s="3" t="s">
        <v>37</v>
      </c>
      <c r="D41" s="3" t="s">
        <v>45</v>
      </c>
      <c r="E41" s="3" t="s">
        <v>245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x14ac:dyDescent="0.25">
      <c r="B42" s="1"/>
      <c r="C42" s="3"/>
      <c r="D42" s="3"/>
      <c r="E42" s="3" t="s">
        <v>257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x14ac:dyDescent="0.25">
      <c r="C43" t="s">
        <v>16</v>
      </c>
      <c r="D43" s="6" t="s">
        <v>45</v>
      </c>
      <c r="E43" t="s">
        <v>32</v>
      </c>
    </row>
    <row r="44" spans="2:17" x14ac:dyDescent="0.25">
      <c r="C44" t="s">
        <v>17</v>
      </c>
      <c r="D44" s="6" t="s">
        <v>45</v>
      </c>
      <c r="E44" t="s">
        <v>33</v>
      </c>
    </row>
    <row r="45" spans="2:17" x14ac:dyDescent="0.25">
      <c r="C45" t="s">
        <v>18</v>
      </c>
      <c r="D45" s="6" t="s">
        <v>45</v>
      </c>
      <c r="E45" t="s">
        <v>35</v>
      </c>
    </row>
    <row r="46" spans="2:17" x14ac:dyDescent="0.25">
      <c r="C46" t="s">
        <v>19</v>
      </c>
      <c r="D46" s="6" t="s">
        <v>45</v>
      </c>
      <c r="E46" t="s">
        <v>34</v>
      </c>
    </row>
    <row r="47" spans="2:17" x14ac:dyDescent="0.25">
      <c r="C47" t="s">
        <v>20</v>
      </c>
      <c r="D47" s="6" t="s">
        <v>45</v>
      </c>
      <c r="E47" t="s">
        <v>36</v>
      </c>
    </row>
    <row r="48" spans="2:17" x14ac:dyDescent="0.25">
      <c r="C48" t="s">
        <v>21</v>
      </c>
      <c r="D48" s="6" t="s">
        <v>45</v>
      </c>
      <c r="E48" t="s">
        <v>38</v>
      </c>
    </row>
    <row r="49" spans="3:9" x14ac:dyDescent="0.25">
      <c r="C49" t="s">
        <v>171</v>
      </c>
      <c r="D49" s="6" t="s">
        <v>45</v>
      </c>
      <c r="E49" t="s">
        <v>167</v>
      </c>
    </row>
    <row r="50" spans="3:9" x14ac:dyDescent="0.25">
      <c r="C50" t="s">
        <v>254</v>
      </c>
      <c r="D50" s="6" t="s">
        <v>45</v>
      </c>
      <c r="E50" t="s">
        <v>256</v>
      </c>
    </row>
    <row r="51" spans="3:9" x14ac:dyDescent="0.25">
      <c r="C51" t="s">
        <v>255</v>
      </c>
      <c r="D51" s="6" t="s">
        <v>45</v>
      </c>
      <c r="E51" t="s">
        <v>256</v>
      </c>
    </row>
    <row r="52" spans="3:9" x14ac:dyDescent="0.25">
      <c r="C52" s="164" t="s">
        <v>258</v>
      </c>
      <c r="D52" s="164" t="s">
        <v>45</v>
      </c>
      <c r="E52" s="164" t="s">
        <v>260</v>
      </c>
      <c r="F52" s="164"/>
      <c r="G52" s="164"/>
      <c r="H52" s="164"/>
      <c r="I52" s="164"/>
    </row>
    <row r="53" spans="3:9" x14ac:dyDescent="0.25">
      <c r="C53" s="164"/>
      <c r="D53" s="164"/>
      <c r="E53" s="164" t="s">
        <v>296</v>
      </c>
      <c r="F53" s="164"/>
      <c r="G53" s="164"/>
      <c r="H53" s="164"/>
      <c r="I53" s="164"/>
    </row>
    <row r="54" spans="3:9" x14ac:dyDescent="0.25">
      <c r="C54" s="164"/>
      <c r="D54" s="164"/>
      <c r="E54" s="164" t="s">
        <v>295</v>
      </c>
      <c r="F54" s="164"/>
      <c r="G54" s="164"/>
      <c r="H54" s="164"/>
      <c r="I54" s="164"/>
    </row>
    <row r="55" spans="3:9" s="1" customFormat="1" x14ac:dyDescent="0.25">
      <c r="C55" s="163" t="s">
        <v>259</v>
      </c>
      <c r="D55" s="163" t="s">
        <v>45</v>
      </c>
      <c r="E55" s="163" t="s">
        <v>261</v>
      </c>
      <c r="F55" s="163"/>
      <c r="G55" s="163"/>
      <c r="H55" s="163"/>
      <c r="I55" s="163"/>
    </row>
    <row r="56" spans="3:9" x14ac:dyDescent="0.25">
      <c r="C56" s="164"/>
      <c r="D56" s="164"/>
      <c r="E56" s="164" t="s">
        <v>293</v>
      </c>
      <c r="F56" s="164"/>
      <c r="G56" s="164"/>
      <c r="H56" s="164"/>
      <c r="I56" s="164"/>
    </row>
    <row r="57" spans="3:9" x14ac:dyDescent="0.25">
      <c r="C57" s="164"/>
      <c r="D57" s="164"/>
      <c r="E57" s="164" t="s">
        <v>295</v>
      </c>
      <c r="F57" s="164"/>
      <c r="G57" s="164"/>
      <c r="H57" s="164"/>
      <c r="I57" s="164"/>
    </row>
    <row r="58" spans="3:9" x14ac:dyDescent="0.25">
      <c r="C58" s="164"/>
      <c r="D58" s="164"/>
      <c r="E58" s="180" t="s">
        <v>282</v>
      </c>
      <c r="F58" s="164"/>
      <c r="G58" s="164"/>
      <c r="H58" s="164"/>
      <c r="I58" s="164"/>
    </row>
  </sheetData>
  <dataValidations count="1">
    <dataValidation type="list" allowBlank="1" showInputMessage="1" showErrorMessage="1" sqref="I7" xr:uid="{00000000-0002-0000-0000-000000000000}">
      <formula1>"No Choice,Yes Trade Secret,Not Trade Secret"</formula1>
    </dataValidation>
  </dataValidations>
  <hyperlinks>
    <hyperlink ref="I15" r:id="rId1" xr:uid="{00000000-0004-0000-0000-000000000000}"/>
    <hyperlink ref="I16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7" tint="0.79998168889431442"/>
  </sheetPr>
  <dimension ref="A1:AA66"/>
  <sheetViews>
    <sheetView workbookViewId="0"/>
  </sheetViews>
  <sheetFormatPr defaultRowHeight="15" x14ac:dyDescent="0.25"/>
  <cols>
    <col min="2" max="2" width="10.42578125" bestFit="1" customWidth="1"/>
    <col min="3" max="3" width="14.5703125" bestFit="1" customWidth="1"/>
    <col min="5" max="5" width="11.140625" bestFit="1" customWidth="1"/>
    <col min="8" max="27" width="15.7109375" customWidth="1"/>
  </cols>
  <sheetData>
    <row r="1" spans="1:27" ht="18" thickBot="1" x14ac:dyDescent="0.35">
      <c r="A1" s="173" t="s">
        <v>248</v>
      </c>
      <c r="B1" s="174"/>
      <c r="C1" s="174"/>
      <c r="D1" s="175" t="s">
        <v>249</v>
      </c>
      <c r="E1" s="168"/>
      <c r="Z1" s="179" t="s">
        <v>252</v>
      </c>
      <c r="AA1" s="179"/>
    </row>
    <row r="2" spans="1:27" x14ac:dyDescent="0.25">
      <c r="A2" s="1" t="s">
        <v>0</v>
      </c>
      <c r="B2" s="1" t="s">
        <v>1</v>
      </c>
      <c r="C2" s="1" t="s">
        <v>169</v>
      </c>
      <c r="D2" s="3" t="s">
        <v>9</v>
      </c>
      <c r="E2" s="3" t="s">
        <v>11</v>
      </c>
      <c r="F2" s="3" t="s">
        <v>6</v>
      </c>
      <c r="G2" s="3" t="s">
        <v>4</v>
      </c>
      <c r="H2" s="2" t="s">
        <v>2</v>
      </c>
      <c r="I2" s="3" t="s">
        <v>170</v>
      </c>
      <c r="J2" s="3" t="s">
        <v>203</v>
      </c>
      <c r="K2" t="s">
        <v>14</v>
      </c>
      <c r="L2" t="s">
        <v>13</v>
      </c>
      <c r="M2" t="s">
        <v>30</v>
      </c>
      <c r="N2" t="s">
        <v>42</v>
      </c>
      <c r="O2" t="s">
        <v>15</v>
      </c>
      <c r="P2" t="s">
        <v>37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171</v>
      </c>
      <c r="X2" t="s">
        <v>242</v>
      </c>
      <c r="Y2" t="s">
        <v>243</v>
      </c>
      <c r="Z2" s="164" t="s">
        <v>258</v>
      </c>
      <c r="AA2" s="164" t="s">
        <v>259</v>
      </c>
    </row>
    <row r="3" spans="1:27" x14ac:dyDescent="0.25">
      <c r="A3" s="1">
        <v>2018</v>
      </c>
      <c r="B3" s="1" t="s">
        <v>22</v>
      </c>
      <c r="C3" s="1" t="s">
        <v>172</v>
      </c>
      <c r="D3" s="1" t="s">
        <v>10</v>
      </c>
      <c r="E3" s="3" t="s">
        <v>12</v>
      </c>
      <c r="F3" s="1" t="s">
        <v>8</v>
      </c>
      <c r="G3" s="1" t="s">
        <v>5</v>
      </c>
      <c r="H3" s="2">
        <v>1</v>
      </c>
      <c r="X3">
        <f>SUM(K3:M3)-N3</f>
        <v>0</v>
      </c>
      <c r="Y3">
        <f>SUM(Q3:U3)-V3</f>
        <v>0</v>
      </c>
    </row>
    <row r="4" spans="1:27" x14ac:dyDescent="0.25">
      <c r="A4" s="1">
        <v>2018</v>
      </c>
      <c r="B4" s="1" t="s">
        <v>22</v>
      </c>
      <c r="C4" s="1" t="s">
        <v>172</v>
      </c>
      <c r="D4" s="1" t="s">
        <v>10</v>
      </c>
      <c r="E4" s="1" t="s">
        <v>12</v>
      </c>
      <c r="F4" s="1" t="s">
        <v>8</v>
      </c>
      <c r="G4" s="1" t="s">
        <v>5</v>
      </c>
      <c r="H4" s="2">
        <v>2</v>
      </c>
    </row>
    <row r="5" spans="1:27" x14ac:dyDescent="0.25">
      <c r="A5" s="1">
        <v>2018</v>
      </c>
      <c r="B5" s="1" t="s">
        <v>22</v>
      </c>
      <c r="C5" s="1" t="s">
        <v>172</v>
      </c>
      <c r="D5" s="1" t="s">
        <v>10</v>
      </c>
      <c r="E5" s="1" t="s">
        <v>12</v>
      </c>
      <c r="F5" s="1" t="s">
        <v>8</v>
      </c>
      <c r="G5" s="3" t="s">
        <v>211</v>
      </c>
      <c r="H5" s="2">
        <v>1</v>
      </c>
    </row>
    <row r="6" spans="1:27" x14ac:dyDescent="0.25">
      <c r="A6" s="1">
        <v>2018</v>
      </c>
      <c r="B6" s="1" t="s">
        <v>22</v>
      </c>
      <c r="C6" s="1" t="s">
        <v>172</v>
      </c>
      <c r="D6" s="1" t="s">
        <v>10</v>
      </c>
      <c r="E6" s="1" t="s">
        <v>12</v>
      </c>
      <c r="F6" s="1" t="s">
        <v>8</v>
      </c>
      <c r="G6" s="3" t="s">
        <v>211</v>
      </c>
      <c r="H6" s="2">
        <v>2</v>
      </c>
    </row>
    <row r="7" spans="1:27" x14ac:dyDescent="0.25">
      <c r="A7" s="1">
        <v>2018</v>
      </c>
      <c r="B7" s="1" t="s">
        <v>22</v>
      </c>
      <c r="C7" s="1" t="s">
        <v>172</v>
      </c>
      <c r="D7" s="1" t="s">
        <v>10</v>
      </c>
      <c r="E7" s="1" t="s">
        <v>12</v>
      </c>
      <c r="F7" s="3" t="s">
        <v>7</v>
      </c>
      <c r="G7" s="1" t="s">
        <v>5</v>
      </c>
      <c r="H7" s="2">
        <v>1</v>
      </c>
    </row>
    <row r="8" spans="1:27" x14ac:dyDescent="0.25">
      <c r="A8" s="1">
        <v>2018</v>
      </c>
      <c r="B8" s="1" t="s">
        <v>22</v>
      </c>
      <c r="C8" s="1" t="s">
        <v>172</v>
      </c>
      <c r="D8" s="1" t="s">
        <v>10</v>
      </c>
      <c r="E8" s="1" t="s">
        <v>12</v>
      </c>
      <c r="F8" s="3" t="s">
        <v>7</v>
      </c>
      <c r="G8" s="1" t="s">
        <v>5</v>
      </c>
      <c r="H8" s="2">
        <v>2</v>
      </c>
    </row>
    <row r="9" spans="1:27" x14ac:dyDescent="0.25">
      <c r="A9" s="1">
        <v>2018</v>
      </c>
      <c r="B9" s="1" t="s">
        <v>22</v>
      </c>
      <c r="C9" s="1" t="s">
        <v>172</v>
      </c>
      <c r="D9" s="1" t="s">
        <v>10</v>
      </c>
      <c r="E9" s="1" t="s">
        <v>12</v>
      </c>
      <c r="F9" s="3" t="s">
        <v>7</v>
      </c>
      <c r="G9" s="3" t="s">
        <v>211</v>
      </c>
      <c r="H9" s="2">
        <v>1</v>
      </c>
    </row>
    <row r="10" spans="1:27" x14ac:dyDescent="0.25">
      <c r="A10" s="1">
        <v>2018</v>
      </c>
      <c r="B10" s="1" t="s">
        <v>22</v>
      </c>
      <c r="C10" s="1" t="s">
        <v>172</v>
      </c>
      <c r="D10" s="1" t="s">
        <v>10</v>
      </c>
      <c r="E10" s="1" t="s">
        <v>12</v>
      </c>
      <c r="F10" s="3" t="s">
        <v>7</v>
      </c>
      <c r="G10" s="3" t="s">
        <v>211</v>
      </c>
      <c r="H10" s="2">
        <v>2</v>
      </c>
    </row>
    <row r="11" spans="1:27" x14ac:dyDescent="0.25">
      <c r="A11" s="1">
        <v>2018</v>
      </c>
      <c r="B11" s="1" t="s">
        <v>22</v>
      </c>
      <c r="C11" s="1" t="s">
        <v>172</v>
      </c>
      <c r="D11" s="1" t="s">
        <v>23</v>
      </c>
      <c r="E11" s="3" t="s">
        <v>12</v>
      </c>
      <c r="F11" s="1" t="s">
        <v>8</v>
      </c>
      <c r="G11" s="1" t="s">
        <v>5</v>
      </c>
      <c r="H11" s="2">
        <v>1</v>
      </c>
    </row>
    <row r="12" spans="1:27" x14ac:dyDescent="0.25">
      <c r="A12" s="1">
        <v>2018</v>
      </c>
      <c r="B12" s="1" t="s">
        <v>22</v>
      </c>
      <c r="C12" s="1" t="s">
        <v>172</v>
      </c>
      <c r="D12" s="1" t="s">
        <v>23</v>
      </c>
      <c r="E12" s="1" t="s">
        <v>12</v>
      </c>
      <c r="F12" s="1" t="s">
        <v>8</v>
      </c>
      <c r="G12" s="1" t="s">
        <v>5</v>
      </c>
      <c r="H12" s="2">
        <v>2</v>
      </c>
    </row>
    <row r="13" spans="1:27" x14ac:dyDescent="0.25">
      <c r="A13" s="1">
        <v>2018</v>
      </c>
      <c r="B13" s="1" t="s">
        <v>22</v>
      </c>
      <c r="C13" s="1" t="s">
        <v>172</v>
      </c>
      <c r="D13" s="1" t="s">
        <v>23</v>
      </c>
      <c r="E13" s="1" t="s">
        <v>12</v>
      </c>
      <c r="F13" s="1" t="s">
        <v>8</v>
      </c>
      <c r="G13" s="3" t="s">
        <v>211</v>
      </c>
      <c r="H13" s="2">
        <v>1</v>
      </c>
    </row>
    <row r="14" spans="1:27" x14ac:dyDescent="0.25">
      <c r="A14" s="1">
        <v>2018</v>
      </c>
      <c r="B14" s="1" t="s">
        <v>22</v>
      </c>
      <c r="C14" s="1" t="s">
        <v>172</v>
      </c>
      <c r="D14" s="1" t="s">
        <v>23</v>
      </c>
      <c r="E14" s="1" t="s">
        <v>12</v>
      </c>
      <c r="F14" s="1" t="s">
        <v>8</v>
      </c>
      <c r="G14" s="3" t="s">
        <v>211</v>
      </c>
      <c r="H14" s="2">
        <v>2</v>
      </c>
    </row>
    <row r="15" spans="1:27" x14ac:dyDescent="0.25">
      <c r="A15" s="1">
        <v>2018</v>
      </c>
      <c r="B15" s="1" t="s">
        <v>22</v>
      </c>
      <c r="C15" s="1" t="s">
        <v>172</v>
      </c>
      <c r="D15" s="1" t="s">
        <v>23</v>
      </c>
      <c r="E15" s="1" t="s">
        <v>12</v>
      </c>
      <c r="F15" s="3" t="s">
        <v>7</v>
      </c>
      <c r="G15" s="1" t="s">
        <v>5</v>
      </c>
      <c r="H15" s="2">
        <v>1</v>
      </c>
    </row>
    <row r="16" spans="1:27" x14ac:dyDescent="0.25">
      <c r="A16" s="1">
        <v>2018</v>
      </c>
      <c r="B16" s="1" t="s">
        <v>22</v>
      </c>
      <c r="C16" s="1" t="s">
        <v>172</v>
      </c>
      <c r="D16" s="1" t="s">
        <v>23</v>
      </c>
      <c r="E16" s="1" t="s">
        <v>12</v>
      </c>
      <c r="F16" s="3" t="s">
        <v>7</v>
      </c>
      <c r="G16" s="1" t="s">
        <v>5</v>
      </c>
      <c r="H16" s="2">
        <v>2</v>
      </c>
    </row>
    <row r="17" spans="1:8" x14ac:dyDescent="0.25">
      <c r="A17" s="1">
        <v>2018</v>
      </c>
      <c r="B17" s="1" t="s">
        <v>22</v>
      </c>
      <c r="C17" s="1" t="s">
        <v>172</v>
      </c>
      <c r="D17" s="1" t="s">
        <v>23</v>
      </c>
      <c r="E17" s="1" t="s">
        <v>12</v>
      </c>
      <c r="F17" s="3" t="s">
        <v>7</v>
      </c>
      <c r="G17" s="3" t="s">
        <v>211</v>
      </c>
      <c r="H17" s="2">
        <v>1</v>
      </c>
    </row>
    <row r="18" spans="1:8" x14ac:dyDescent="0.25">
      <c r="A18" s="1">
        <v>2018</v>
      </c>
      <c r="B18" s="1" t="s">
        <v>22</v>
      </c>
      <c r="C18" s="1" t="s">
        <v>172</v>
      </c>
      <c r="D18" s="1" t="s">
        <v>23</v>
      </c>
      <c r="E18" s="1" t="s">
        <v>12</v>
      </c>
      <c r="F18" s="3" t="s">
        <v>7</v>
      </c>
      <c r="G18" s="3" t="s">
        <v>211</v>
      </c>
      <c r="H18" s="2">
        <v>2</v>
      </c>
    </row>
    <row r="19" spans="1:8" x14ac:dyDescent="0.25">
      <c r="A19" s="1">
        <v>2019</v>
      </c>
      <c r="B19" s="1" t="s">
        <v>22</v>
      </c>
      <c r="C19" s="1" t="s">
        <v>172</v>
      </c>
      <c r="D19" s="1" t="s">
        <v>10</v>
      </c>
      <c r="E19" s="3" t="s">
        <v>12</v>
      </c>
      <c r="F19" s="1" t="s">
        <v>8</v>
      </c>
      <c r="G19" s="1" t="s">
        <v>5</v>
      </c>
      <c r="H19" s="2">
        <v>1</v>
      </c>
    </row>
    <row r="20" spans="1:8" x14ac:dyDescent="0.25">
      <c r="A20" s="1">
        <v>2019</v>
      </c>
      <c r="B20" s="1" t="s">
        <v>22</v>
      </c>
      <c r="C20" s="1" t="s">
        <v>172</v>
      </c>
      <c r="D20" s="1" t="s">
        <v>10</v>
      </c>
      <c r="E20" s="1" t="s">
        <v>12</v>
      </c>
      <c r="F20" s="1" t="s">
        <v>8</v>
      </c>
      <c r="G20" s="1" t="s">
        <v>5</v>
      </c>
      <c r="H20" s="2">
        <v>2</v>
      </c>
    </row>
    <row r="21" spans="1:8" x14ac:dyDescent="0.25">
      <c r="A21" s="1">
        <v>2019</v>
      </c>
      <c r="B21" s="1" t="s">
        <v>22</v>
      </c>
      <c r="C21" s="1" t="s">
        <v>172</v>
      </c>
      <c r="D21" s="1" t="s">
        <v>10</v>
      </c>
      <c r="E21" s="1" t="s">
        <v>12</v>
      </c>
      <c r="F21" s="1" t="s">
        <v>8</v>
      </c>
      <c r="G21" s="3" t="s">
        <v>211</v>
      </c>
      <c r="H21" s="2">
        <v>1</v>
      </c>
    </row>
    <row r="22" spans="1:8" x14ac:dyDescent="0.25">
      <c r="A22" s="1">
        <v>2019</v>
      </c>
      <c r="B22" s="1" t="s">
        <v>22</v>
      </c>
      <c r="C22" s="1" t="s">
        <v>172</v>
      </c>
      <c r="D22" s="1" t="s">
        <v>10</v>
      </c>
      <c r="E22" s="1" t="s">
        <v>12</v>
      </c>
      <c r="F22" s="1" t="s">
        <v>8</v>
      </c>
      <c r="G22" s="3" t="s">
        <v>211</v>
      </c>
      <c r="H22" s="2">
        <v>2</v>
      </c>
    </row>
    <row r="23" spans="1:8" x14ac:dyDescent="0.25">
      <c r="A23" s="1">
        <v>2019</v>
      </c>
      <c r="B23" s="1" t="s">
        <v>22</v>
      </c>
      <c r="C23" s="1" t="s">
        <v>172</v>
      </c>
      <c r="D23" s="1" t="s">
        <v>10</v>
      </c>
      <c r="E23" s="1" t="s">
        <v>12</v>
      </c>
      <c r="F23" s="3" t="s">
        <v>7</v>
      </c>
      <c r="G23" s="1" t="s">
        <v>5</v>
      </c>
      <c r="H23" s="2">
        <v>1</v>
      </c>
    </row>
    <row r="24" spans="1:8" x14ac:dyDescent="0.25">
      <c r="A24" s="1">
        <v>2019</v>
      </c>
      <c r="B24" s="1" t="s">
        <v>22</v>
      </c>
      <c r="C24" s="1" t="s">
        <v>172</v>
      </c>
      <c r="D24" s="1" t="s">
        <v>10</v>
      </c>
      <c r="E24" s="1" t="s">
        <v>12</v>
      </c>
      <c r="F24" s="3" t="s">
        <v>7</v>
      </c>
      <c r="G24" s="1" t="s">
        <v>5</v>
      </c>
      <c r="H24" s="2">
        <v>2</v>
      </c>
    </row>
    <row r="25" spans="1:8" x14ac:dyDescent="0.25">
      <c r="A25" s="1">
        <v>2019</v>
      </c>
      <c r="B25" s="1" t="s">
        <v>22</v>
      </c>
      <c r="C25" s="1" t="s">
        <v>172</v>
      </c>
      <c r="D25" s="1" t="s">
        <v>10</v>
      </c>
      <c r="E25" s="1" t="s">
        <v>12</v>
      </c>
      <c r="F25" s="3" t="s">
        <v>7</v>
      </c>
      <c r="G25" s="3" t="s">
        <v>211</v>
      </c>
      <c r="H25" s="2">
        <v>1</v>
      </c>
    </row>
    <row r="26" spans="1:8" x14ac:dyDescent="0.25">
      <c r="A26" s="1">
        <v>2019</v>
      </c>
      <c r="B26" s="1" t="s">
        <v>22</v>
      </c>
      <c r="C26" s="1" t="s">
        <v>172</v>
      </c>
      <c r="D26" s="1" t="s">
        <v>10</v>
      </c>
      <c r="E26" s="1" t="s">
        <v>12</v>
      </c>
      <c r="F26" s="3" t="s">
        <v>7</v>
      </c>
      <c r="G26" s="3" t="s">
        <v>211</v>
      </c>
      <c r="H26" s="2">
        <v>2</v>
      </c>
    </row>
    <row r="27" spans="1:8" x14ac:dyDescent="0.25">
      <c r="A27" s="1">
        <v>2019</v>
      </c>
      <c r="B27" s="1" t="s">
        <v>22</v>
      </c>
      <c r="C27" s="1" t="s">
        <v>172</v>
      </c>
      <c r="D27" s="1" t="s">
        <v>23</v>
      </c>
      <c r="E27" s="3" t="s">
        <v>12</v>
      </c>
      <c r="F27" s="1" t="s">
        <v>8</v>
      </c>
      <c r="G27" s="1" t="s">
        <v>5</v>
      </c>
      <c r="H27" s="2">
        <v>1</v>
      </c>
    </row>
    <row r="28" spans="1:8" x14ac:dyDescent="0.25">
      <c r="A28" s="1">
        <v>2019</v>
      </c>
      <c r="B28" s="1" t="s">
        <v>22</v>
      </c>
      <c r="C28" s="1" t="s">
        <v>172</v>
      </c>
      <c r="D28" s="1" t="s">
        <v>23</v>
      </c>
      <c r="E28" s="1" t="s">
        <v>12</v>
      </c>
      <c r="F28" s="1" t="s">
        <v>8</v>
      </c>
      <c r="G28" s="1" t="s">
        <v>5</v>
      </c>
      <c r="H28" s="2">
        <v>2</v>
      </c>
    </row>
    <row r="29" spans="1:8" x14ac:dyDescent="0.25">
      <c r="A29" s="1">
        <v>2019</v>
      </c>
      <c r="B29" s="1" t="s">
        <v>22</v>
      </c>
      <c r="C29" s="1" t="s">
        <v>172</v>
      </c>
      <c r="D29" s="1" t="s">
        <v>23</v>
      </c>
      <c r="E29" s="1" t="s">
        <v>12</v>
      </c>
      <c r="F29" s="1" t="s">
        <v>8</v>
      </c>
      <c r="G29" s="3" t="s">
        <v>211</v>
      </c>
      <c r="H29" s="2">
        <v>1</v>
      </c>
    </row>
    <row r="30" spans="1:8" x14ac:dyDescent="0.25">
      <c r="A30" s="1">
        <v>2019</v>
      </c>
      <c r="B30" s="1" t="s">
        <v>22</v>
      </c>
      <c r="C30" s="1" t="s">
        <v>172</v>
      </c>
      <c r="D30" s="1" t="s">
        <v>23</v>
      </c>
      <c r="E30" s="1" t="s">
        <v>12</v>
      </c>
      <c r="F30" s="1" t="s">
        <v>8</v>
      </c>
      <c r="G30" s="3" t="s">
        <v>211</v>
      </c>
      <c r="H30" s="2">
        <v>2</v>
      </c>
    </row>
    <row r="31" spans="1:8" x14ac:dyDescent="0.25">
      <c r="A31" s="1">
        <v>2019</v>
      </c>
      <c r="B31" s="1" t="s">
        <v>22</v>
      </c>
      <c r="C31" s="1" t="s">
        <v>172</v>
      </c>
      <c r="D31" s="1" t="s">
        <v>23</v>
      </c>
      <c r="E31" s="1" t="s">
        <v>12</v>
      </c>
      <c r="F31" s="3" t="s">
        <v>7</v>
      </c>
      <c r="G31" s="1" t="s">
        <v>5</v>
      </c>
      <c r="H31" s="2">
        <v>1</v>
      </c>
    </row>
    <row r="32" spans="1:8" x14ac:dyDescent="0.25">
      <c r="A32" s="1">
        <v>2019</v>
      </c>
      <c r="B32" s="1" t="s">
        <v>22</v>
      </c>
      <c r="C32" s="1" t="s">
        <v>172</v>
      </c>
      <c r="D32" s="1" t="s">
        <v>23</v>
      </c>
      <c r="E32" s="1" t="s">
        <v>12</v>
      </c>
      <c r="F32" s="3" t="s">
        <v>7</v>
      </c>
      <c r="G32" s="1" t="s">
        <v>5</v>
      </c>
      <c r="H32" s="2">
        <v>2</v>
      </c>
    </row>
    <row r="33" spans="1:8" x14ac:dyDescent="0.25">
      <c r="A33" s="1">
        <v>2019</v>
      </c>
      <c r="B33" s="1" t="s">
        <v>22</v>
      </c>
      <c r="C33" s="1" t="s">
        <v>172</v>
      </c>
      <c r="D33" s="1" t="s">
        <v>23</v>
      </c>
      <c r="E33" s="1" t="s">
        <v>12</v>
      </c>
      <c r="F33" s="3" t="s">
        <v>7</v>
      </c>
      <c r="G33" s="3" t="s">
        <v>211</v>
      </c>
      <c r="H33" s="2">
        <v>1</v>
      </c>
    </row>
    <row r="34" spans="1:8" x14ac:dyDescent="0.25">
      <c r="A34" s="1">
        <v>2019</v>
      </c>
      <c r="B34" s="1" t="s">
        <v>22</v>
      </c>
      <c r="C34" s="1" t="s">
        <v>172</v>
      </c>
      <c r="D34" s="1" t="s">
        <v>23</v>
      </c>
      <c r="E34" s="1" t="s">
        <v>12</v>
      </c>
      <c r="F34" s="3" t="s">
        <v>7</v>
      </c>
      <c r="G34" s="3" t="s">
        <v>211</v>
      </c>
      <c r="H34" s="2">
        <v>2</v>
      </c>
    </row>
    <row r="35" spans="1:8" x14ac:dyDescent="0.25">
      <c r="A35" s="1">
        <v>2020</v>
      </c>
      <c r="B35" s="1" t="s">
        <v>22</v>
      </c>
      <c r="C35" s="1" t="s">
        <v>172</v>
      </c>
      <c r="D35" s="1" t="s">
        <v>10</v>
      </c>
      <c r="E35" s="3" t="s">
        <v>12</v>
      </c>
      <c r="F35" s="1" t="s">
        <v>8</v>
      </c>
      <c r="G35" s="1" t="s">
        <v>5</v>
      </c>
      <c r="H35" s="2">
        <v>1</v>
      </c>
    </row>
    <row r="36" spans="1:8" x14ac:dyDescent="0.25">
      <c r="A36" s="1">
        <v>2020</v>
      </c>
      <c r="B36" s="1" t="s">
        <v>22</v>
      </c>
      <c r="C36" s="1" t="s">
        <v>172</v>
      </c>
      <c r="D36" s="1" t="s">
        <v>10</v>
      </c>
      <c r="E36" s="1" t="s">
        <v>12</v>
      </c>
      <c r="F36" s="1" t="s">
        <v>8</v>
      </c>
      <c r="G36" s="1" t="s">
        <v>5</v>
      </c>
      <c r="H36" s="2">
        <v>2</v>
      </c>
    </row>
    <row r="37" spans="1:8" x14ac:dyDescent="0.25">
      <c r="A37" s="1">
        <v>2020</v>
      </c>
      <c r="B37" s="1" t="s">
        <v>22</v>
      </c>
      <c r="C37" s="1" t="s">
        <v>172</v>
      </c>
      <c r="D37" s="1" t="s">
        <v>10</v>
      </c>
      <c r="E37" s="1" t="s">
        <v>12</v>
      </c>
      <c r="F37" s="1" t="s">
        <v>8</v>
      </c>
      <c r="G37" s="3" t="s">
        <v>211</v>
      </c>
      <c r="H37" s="2">
        <v>1</v>
      </c>
    </row>
    <row r="38" spans="1:8" x14ac:dyDescent="0.25">
      <c r="A38" s="1">
        <v>2020</v>
      </c>
      <c r="B38" s="1" t="s">
        <v>22</v>
      </c>
      <c r="C38" s="1" t="s">
        <v>172</v>
      </c>
      <c r="D38" s="1" t="s">
        <v>10</v>
      </c>
      <c r="E38" s="1" t="s">
        <v>12</v>
      </c>
      <c r="F38" s="1" t="s">
        <v>8</v>
      </c>
      <c r="G38" s="3" t="s">
        <v>211</v>
      </c>
      <c r="H38" s="2">
        <v>2</v>
      </c>
    </row>
    <row r="39" spans="1:8" x14ac:dyDescent="0.25">
      <c r="A39" s="1">
        <v>2020</v>
      </c>
      <c r="B39" s="1" t="s">
        <v>22</v>
      </c>
      <c r="C39" s="1" t="s">
        <v>172</v>
      </c>
      <c r="D39" s="1" t="s">
        <v>10</v>
      </c>
      <c r="E39" s="1" t="s">
        <v>12</v>
      </c>
      <c r="F39" s="3" t="s">
        <v>7</v>
      </c>
      <c r="G39" s="1" t="s">
        <v>5</v>
      </c>
      <c r="H39" s="2">
        <v>1</v>
      </c>
    </row>
    <row r="40" spans="1:8" x14ac:dyDescent="0.25">
      <c r="A40" s="1">
        <v>2020</v>
      </c>
      <c r="B40" s="1" t="s">
        <v>22</v>
      </c>
      <c r="C40" s="1" t="s">
        <v>172</v>
      </c>
      <c r="D40" s="1" t="s">
        <v>10</v>
      </c>
      <c r="E40" s="1" t="s">
        <v>12</v>
      </c>
      <c r="F40" s="3" t="s">
        <v>7</v>
      </c>
      <c r="G40" s="1" t="s">
        <v>5</v>
      </c>
      <c r="H40" s="2">
        <v>2</v>
      </c>
    </row>
    <row r="41" spans="1:8" x14ac:dyDescent="0.25">
      <c r="A41" s="1">
        <v>2020</v>
      </c>
      <c r="B41" s="1" t="s">
        <v>22</v>
      </c>
      <c r="C41" s="1" t="s">
        <v>172</v>
      </c>
      <c r="D41" s="1" t="s">
        <v>10</v>
      </c>
      <c r="E41" s="1" t="s">
        <v>12</v>
      </c>
      <c r="F41" s="3" t="s">
        <v>7</v>
      </c>
      <c r="G41" s="3" t="s">
        <v>211</v>
      </c>
      <c r="H41" s="2">
        <v>1</v>
      </c>
    </row>
    <row r="42" spans="1:8" x14ac:dyDescent="0.25">
      <c r="A42" s="1">
        <v>2020</v>
      </c>
      <c r="B42" s="1" t="s">
        <v>22</v>
      </c>
      <c r="C42" s="1" t="s">
        <v>172</v>
      </c>
      <c r="D42" s="1" t="s">
        <v>10</v>
      </c>
      <c r="E42" s="1" t="s">
        <v>12</v>
      </c>
      <c r="F42" s="3" t="s">
        <v>7</v>
      </c>
      <c r="G42" s="3" t="s">
        <v>211</v>
      </c>
      <c r="H42" s="2">
        <v>2</v>
      </c>
    </row>
    <row r="43" spans="1:8" x14ac:dyDescent="0.25">
      <c r="A43" s="1">
        <v>2020</v>
      </c>
      <c r="B43" s="1" t="s">
        <v>22</v>
      </c>
      <c r="C43" s="1" t="s">
        <v>172</v>
      </c>
      <c r="D43" s="1" t="s">
        <v>23</v>
      </c>
      <c r="E43" s="3" t="s">
        <v>12</v>
      </c>
      <c r="F43" s="1" t="s">
        <v>8</v>
      </c>
      <c r="G43" s="1" t="s">
        <v>5</v>
      </c>
      <c r="H43" s="2">
        <v>1</v>
      </c>
    </row>
    <row r="44" spans="1:8" x14ac:dyDescent="0.25">
      <c r="A44" s="1">
        <v>2020</v>
      </c>
      <c r="B44" s="1" t="s">
        <v>22</v>
      </c>
      <c r="C44" s="1" t="s">
        <v>172</v>
      </c>
      <c r="D44" s="1" t="s">
        <v>23</v>
      </c>
      <c r="E44" s="1" t="s">
        <v>12</v>
      </c>
      <c r="F44" s="1" t="s">
        <v>8</v>
      </c>
      <c r="G44" s="1" t="s">
        <v>5</v>
      </c>
      <c r="H44" s="2">
        <v>2</v>
      </c>
    </row>
    <row r="45" spans="1:8" x14ac:dyDescent="0.25">
      <c r="A45" s="1">
        <v>2020</v>
      </c>
      <c r="B45" s="1" t="s">
        <v>22</v>
      </c>
      <c r="C45" s="1" t="s">
        <v>172</v>
      </c>
      <c r="D45" s="1" t="s">
        <v>23</v>
      </c>
      <c r="E45" s="1" t="s">
        <v>12</v>
      </c>
      <c r="F45" s="1" t="s">
        <v>8</v>
      </c>
      <c r="G45" s="3" t="s">
        <v>211</v>
      </c>
      <c r="H45" s="2">
        <v>1</v>
      </c>
    </row>
    <row r="46" spans="1:8" x14ac:dyDescent="0.25">
      <c r="A46" s="1">
        <v>2020</v>
      </c>
      <c r="B46" s="1" t="s">
        <v>22</v>
      </c>
      <c r="C46" s="1" t="s">
        <v>172</v>
      </c>
      <c r="D46" s="1" t="s">
        <v>23</v>
      </c>
      <c r="E46" s="1" t="s">
        <v>12</v>
      </c>
      <c r="F46" s="1" t="s">
        <v>8</v>
      </c>
      <c r="G46" s="3" t="s">
        <v>211</v>
      </c>
      <c r="H46" s="2">
        <v>2</v>
      </c>
    </row>
    <row r="47" spans="1:8" x14ac:dyDescent="0.25">
      <c r="A47" s="1">
        <v>2020</v>
      </c>
      <c r="B47" s="1" t="s">
        <v>22</v>
      </c>
      <c r="C47" s="1" t="s">
        <v>172</v>
      </c>
      <c r="D47" s="1" t="s">
        <v>23</v>
      </c>
      <c r="E47" s="1" t="s">
        <v>12</v>
      </c>
      <c r="F47" s="3" t="s">
        <v>7</v>
      </c>
      <c r="G47" s="1" t="s">
        <v>5</v>
      </c>
      <c r="H47" s="2">
        <v>1</v>
      </c>
    </row>
    <row r="48" spans="1:8" x14ac:dyDescent="0.25">
      <c r="A48" s="1">
        <v>2020</v>
      </c>
      <c r="B48" s="1" t="s">
        <v>22</v>
      </c>
      <c r="C48" s="1" t="s">
        <v>172</v>
      </c>
      <c r="D48" s="1" t="s">
        <v>23</v>
      </c>
      <c r="E48" s="1" t="s">
        <v>12</v>
      </c>
      <c r="F48" s="3" t="s">
        <v>7</v>
      </c>
      <c r="G48" s="1" t="s">
        <v>5</v>
      </c>
      <c r="H48" s="2">
        <v>2</v>
      </c>
    </row>
    <row r="49" spans="1:8" x14ac:dyDescent="0.25">
      <c r="A49" s="1">
        <v>2020</v>
      </c>
      <c r="B49" s="1" t="s">
        <v>22</v>
      </c>
      <c r="C49" s="1" t="s">
        <v>172</v>
      </c>
      <c r="D49" s="1" t="s">
        <v>23</v>
      </c>
      <c r="E49" s="1" t="s">
        <v>12</v>
      </c>
      <c r="F49" s="3" t="s">
        <v>7</v>
      </c>
      <c r="G49" s="3" t="s">
        <v>211</v>
      </c>
      <c r="H49" s="2">
        <v>1</v>
      </c>
    </row>
    <row r="50" spans="1:8" x14ac:dyDescent="0.25">
      <c r="A50" s="1">
        <v>2020</v>
      </c>
      <c r="B50" s="1" t="s">
        <v>22</v>
      </c>
      <c r="C50" s="1" t="s">
        <v>172</v>
      </c>
      <c r="D50" s="1" t="s">
        <v>23</v>
      </c>
      <c r="E50" s="1" t="s">
        <v>12</v>
      </c>
      <c r="F50" s="3" t="s">
        <v>7</v>
      </c>
      <c r="G50" s="3" t="s">
        <v>211</v>
      </c>
      <c r="H50" s="2">
        <v>2</v>
      </c>
    </row>
    <row r="51" spans="1:8" x14ac:dyDescent="0.25">
      <c r="A51" s="1">
        <v>2021</v>
      </c>
      <c r="B51" s="1" t="s">
        <v>22</v>
      </c>
      <c r="C51" s="1" t="s">
        <v>172</v>
      </c>
      <c r="D51" s="1" t="s">
        <v>10</v>
      </c>
      <c r="E51" s="3" t="s">
        <v>12</v>
      </c>
      <c r="F51" s="1" t="s">
        <v>8</v>
      </c>
      <c r="G51" s="1" t="s">
        <v>5</v>
      </c>
      <c r="H51" s="2">
        <v>1</v>
      </c>
    </row>
    <row r="52" spans="1:8" x14ac:dyDescent="0.25">
      <c r="A52" s="1">
        <v>2021</v>
      </c>
      <c r="B52" s="1" t="s">
        <v>22</v>
      </c>
      <c r="C52" s="1" t="s">
        <v>172</v>
      </c>
      <c r="D52" s="1" t="s">
        <v>10</v>
      </c>
      <c r="E52" s="1" t="s">
        <v>12</v>
      </c>
      <c r="F52" s="1" t="s">
        <v>8</v>
      </c>
      <c r="G52" s="1" t="s">
        <v>5</v>
      </c>
      <c r="H52" s="2">
        <v>2</v>
      </c>
    </row>
    <row r="53" spans="1:8" x14ac:dyDescent="0.25">
      <c r="A53" s="1">
        <v>2021</v>
      </c>
      <c r="B53" s="1" t="s">
        <v>22</v>
      </c>
      <c r="C53" s="1" t="s">
        <v>172</v>
      </c>
      <c r="D53" s="1" t="s">
        <v>10</v>
      </c>
      <c r="E53" s="1" t="s">
        <v>12</v>
      </c>
      <c r="F53" s="1" t="s">
        <v>8</v>
      </c>
      <c r="G53" s="3" t="s">
        <v>211</v>
      </c>
      <c r="H53" s="2">
        <v>1</v>
      </c>
    </row>
    <row r="54" spans="1:8" x14ac:dyDescent="0.25">
      <c r="A54" s="1">
        <v>2021</v>
      </c>
      <c r="B54" s="1" t="s">
        <v>22</v>
      </c>
      <c r="C54" s="1" t="s">
        <v>172</v>
      </c>
      <c r="D54" s="1" t="s">
        <v>10</v>
      </c>
      <c r="E54" s="1" t="s">
        <v>12</v>
      </c>
      <c r="F54" s="1" t="s">
        <v>8</v>
      </c>
      <c r="G54" s="3" t="s">
        <v>211</v>
      </c>
      <c r="H54" s="2">
        <v>2</v>
      </c>
    </row>
    <row r="55" spans="1:8" x14ac:dyDescent="0.25">
      <c r="A55" s="1">
        <v>2021</v>
      </c>
      <c r="B55" s="1" t="s">
        <v>22</v>
      </c>
      <c r="C55" s="1" t="s">
        <v>172</v>
      </c>
      <c r="D55" s="1" t="s">
        <v>10</v>
      </c>
      <c r="E55" s="1" t="s">
        <v>12</v>
      </c>
      <c r="F55" s="3" t="s">
        <v>7</v>
      </c>
      <c r="G55" s="1" t="s">
        <v>5</v>
      </c>
      <c r="H55" s="2">
        <v>1</v>
      </c>
    </row>
    <row r="56" spans="1:8" x14ac:dyDescent="0.25">
      <c r="A56" s="1">
        <v>2021</v>
      </c>
      <c r="B56" s="1" t="s">
        <v>22</v>
      </c>
      <c r="C56" s="1" t="s">
        <v>172</v>
      </c>
      <c r="D56" s="1" t="s">
        <v>10</v>
      </c>
      <c r="E56" s="1" t="s">
        <v>12</v>
      </c>
      <c r="F56" s="3" t="s">
        <v>7</v>
      </c>
      <c r="G56" s="1" t="s">
        <v>5</v>
      </c>
      <c r="H56" s="2">
        <v>2</v>
      </c>
    </row>
    <row r="57" spans="1:8" x14ac:dyDescent="0.25">
      <c r="A57" s="1">
        <v>2021</v>
      </c>
      <c r="B57" s="1" t="s">
        <v>22</v>
      </c>
      <c r="C57" s="1" t="s">
        <v>172</v>
      </c>
      <c r="D57" s="1" t="s">
        <v>10</v>
      </c>
      <c r="E57" s="1" t="s">
        <v>12</v>
      </c>
      <c r="F57" s="3" t="s">
        <v>7</v>
      </c>
      <c r="G57" s="3" t="s">
        <v>211</v>
      </c>
      <c r="H57" s="2">
        <v>1</v>
      </c>
    </row>
    <row r="58" spans="1:8" x14ac:dyDescent="0.25">
      <c r="A58" s="1">
        <v>2021</v>
      </c>
      <c r="B58" s="1" t="s">
        <v>22</v>
      </c>
      <c r="C58" s="1" t="s">
        <v>172</v>
      </c>
      <c r="D58" s="1" t="s">
        <v>10</v>
      </c>
      <c r="E58" s="1" t="s">
        <v>12</v>
      </c>
      <c r="F58" s="3" t="s">
        <v>7</v>
      </c>
      <c r="G58" s="3" t="s">
        <v>211</v>
      </c>
      <c r="H58" s="2">
        <v>2</v>
      </c>
    </row>
    <row r="59" spans="1:8" x14ac:dyDescent="0.25">
      <c r="A59" s="1">
        <v>2021</v>
      </c>
      <c r="B59" s="1" t="s">
        <v>22</v>
      </c>
      <c r="C59" s="1" t="s">
        <v>172</v>
      </c>
      <c r="D59" s="1" t="s">
        <v>23</v>
      </c>
      <c r="E59" s="3" t="s">
        <v>12</v>
      </c>
      <c r="F59" s="1" t="s">
        <v>8</v>
      </c>
      <c r="G59" s="1" t="s">
        <v>5</v>
      </c>
      <c r="H59" s="2">
        <v>1</v>
      </c>
    </row>
    <row r="60" spans="1:8" x14ac:dyDescent="0.25">
      <c r="A60" s="1">
        <v>2021</v>
      </c>
      <c r="B60" s="1" t="s">
        <v>22</v>
      </c>
      <c r="C60" s="1" t="s">
        <v>172</v>
      </c>
      <c r="D60" s="1" t="s">
        <v>23</v>
      </c>
      <c r="E60" s="1" t="s">
        <v>12</v>
      </c>
      <c r="F60" s="1" t="s">
        <v>8</v>
      </c>
      <c r="G60" s="1" t="s">
        <v>5</v>
      </c>
      <c r="H60" s="2">
        <v>2</v>
      </c>
    </row>
    <row r="61" spans="1:8" x14ac:dyDescent="0.25">
      <c r="A61" s="1">
        <v>2021</v>
      </c>
      <c r="B61" s="1" t="s">
        <v>22</v>
      </c>
      <c r="C61" s="1" t="s">
        <v>172</v>
      </c>
      <c r="D61" s="1" t="s">
        <v>23</v>
      </c>
      <c r="E61" s="1" t="s">
        <v>12</v>
      </c>
      <c r="F61" s="1" t="s">
        <v>8</v>
      </c>
      <c r="G61" s="3" t="s">
        <v>211</v>
      </c>
      <c r="H61" s="2">
        <v>1</v>
      </c>
    </row>
    <row r="62" spans="1:8" x14ac:dyDescent="0.25">
      <c r="A62" s="1">
        <v>2021</v>
      </c>
      <c r="B62" s="1" t="s">
        <v>22</v>
      </c>
      <c r="C62" s="1" t="s">
        <v>172</v>
      </c>
      <c r="D62" s="1" t="s">
        <v>23</v>
      </c>
      <c r="E62" s="1" t="s">
        <v>12</v>
      </c>
      <c r="F62" s="1" t="s">
        <v>8</v>
      </c>
      <c r="G62" s="3" t="s">
        <v>211</v>
      </c>
      <c r="H62" s="2">
        <v>2</v>
      </c>
    </row>
    <row r="63" spans="1:8" x14ac:dyDescent="0.25">
      <c r="A63" s="1">
        <v>2021</v>
      </c>
      <c r="B63" s="1" t="s">
        <v>22</v>
      </c>
      <c r="C63" s="1" t="s">
        <v>172</v>
      </c>
      <c r="D63" s="1" t="s">
        <v>23</v>
      </c>
      <c r="E63" s="1" t="s">
        <v>12</v>
      </c>
      <c r="F63" s="3" t="s">
        <v>7</v>
      </c>
      <c r="G63" s="1" t="s">
        <v>5</v>
      </c>
      <c r="H63" s="2">
        <v>1</v>
      </c>
    </row>
    <row r="64" spans="1:8" x14ac:dyDescent="0.25">
      <c r="A64" s="1">
        <v>2021</v>
      </c>
      <c r="B64" s="1" t="s">
        <v>22</v>
      </c>
      <c r="C64" s="1" t="s">
        <v>172</v>
      </c>
      <c r="D64" s="1" t="s">
        <v>23</v>
      </c>
      <c r="E64" s="1" t="s">
        <v>12</v>
      </c>
      <c r="F64" s="3" t="s">
        <v>7</v>
      </c>
      <c r="G64" s="1" t="s">
        <v>5</v>
      </c>
      <c r="H64" s="2">
        <v>2</v>
      </c>
    </row>
    <row r="65" spans="1:8" x14ac:dyDescent="0.25">
      <c r="A65" s="1">
        <v>2021</v>
      </c>
      <c r="B65" s="1" t="s">
        <v>22</v>
      </c>
      <c r="C65" s="1" t="s">
        <v>172</v>
      </c>
      <c r="D65" s="1" t="s">
        <v>23</v>
      </c>
      <c r="E65" s="1" t="s">
        <v>12</v>
      </c>
      <c r="F65" s="3" t="s">
        <v>7</v>
      </c>
      <c r="G65" s="3" t="s">
        <v>211</v>
      </c>
      <c r="H65" s="2">
        <v>1</v>
      </c>
    </row>
    <row r="66" spans="1:8" x14ac:dyDescent="0.25">
      <c r="A66" s="1">
        <v>2021</v>
      </c>
      <c r="B66" s="1" t="s">
        <v>22</v>
      </c>
      <c r="C66" s="1" t="s">
        <v>172</v>
      </c>
      <c r="D66" s="1" t="s">
        <v>23</v>
      </c>
      <c r="E66" s="1" t="s">
        <v>12</v>
      </c>
      <c r="F66" s="3" t="s">
        <v>7</v>
      </c>
      <c r="G66" s="3" t="s">
        <v>211</v>
      </c>
      <c r="H66" s="2">
        <v>2</v>
      </c>
    </row>
  </sheetData>
  <dataValidations count="1">
    <dataValidation type="list" allowBlank="1" showInputMessage="1" showErrorMessage="1" sqref="D1" xr:uid="{00000000-0002-0000-01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75"/>
  <sheetViews>
    <sheetView showGridLines="0" zoomScaleNormal="100" workbookViewId="0"/>
  </sheetViews>
  <sheetFormatPr defaultRowHeight="15" x14ac:dyDescent="0.25"/>
  <cols>
    <col min="3" max="7" width="15.7109375" customWidth="1"/>
    <col min="9" max="9" width="4.7109375" customWidth="1"/>
    <col min="10" max="10" width="30.7109375" customWidth="1"/>
    <col min="11" max="17" width="10.7109375" customWidth="1"/>
  </cols>
  <sheetData>
    <row r="1" spans="1:17" ht="18" thickBot="1" x14ac:dyDescent="0.35">
      <c r="A1" s="173" t="s">
        <v>248</v>
      </c>
      <c r="B1" s="174"/>
      <c r="C1" s="174"/>
      <c r="D1" s="175" t="s">
        <v>249</v>
      </c>
      <c r="E1" s="168"/>
    </row>
    <row r="2" spans="1:17" ht="18.75" x14ac:dyDescent="0.3">
      <c r="C2" s="83" t="s">
        <v>217</v>
      </c>
      <c r="D2" s="83"/>
    </row>
    <row r="5" spans="1:17" ht="15.75" thickBot="1" x14ac:dyDescent="0.3">
      <c r="C5" s="32" t="s">
        <v>263</v>
      </c>
      <c r="D5" s="33"/>
      <c r="E5" s="33"/>
      <c r="F5" s="33"/>
      <c r="G5" s="34"/>
    </row>
    <row r="6" spans="1:17" x14ac:dyDescent="0.25">
      <c r="C6" s="16" t="s">
        <v>6</v>
      </c>
      <c r="D6" s="17" t="s">
        <v>192</v>
      </c>
      <c r="E6" s="18" t="s">
        <v>47</v>
      </c>
      <c r="F6" s="18" t="s">
        <v>48</v>
      </c>
      <c r="G6" s="19" t="s">
        <v>49</v>
      </c>
      <c r="I6" s="35" t="s">
        <v>116</v>
      </c>
      <c r="J6" s="7"/>
      <c r="K6" s="7"/>
      <c r="L6" s="7"/>
      <c r="M6" s="7"/>
      <c r="N6" s="7"/>
      <c r="O6" s="7"/>
      <c r="P6" s="7"/>
      <c r="Q6" s="8"/>
    </row>
    <row r="7" spans="1:17" x14ac:dyDescent="0.25">
      <c r="C7" s="20" t="s">
        <v>50</v>
      </c>
      <c r="D7" s="21"/>
      <c r="E7" s="22"/>
      <c r="F7" s="22"/>
      <c r="G7" s="23">
        <f>SUM(D7:F7)</f>
        <v>0</v>
      </c>
      <c r="I7" s="9"/>
      <c r="J7" s="1" t="s">
        <v>219</v>
      </c>
      <c r="K7" s="1"/>
      <c r="L7" s="1"/>
      <c r="M7" s="1"/>
      <c r="N7" s="1"/>
      <c r="O7" s="1"/>
      <c r="P7" s="1"/>
      <c r="Q7" s="10"/>
    </row>
    <row r="8" spans="1:17" x14ac:dyDescent="0.25">
      <c r="C8" s="20" t="s">
        <v>51</v>
      </c>
      <c r="D8" s="24"/>
      <c r="E8" s="25"/>
      <c r="F8" s="25"/>
      <c r="G8" s="23">
        <f t="shared" ref="G8:G71" si="0">SUM(D8:F8)</f>
        <v>0</v>
      </c>
      <c r="I8" s="9"/>
      <c r="J8" s="1" t="s">
        <v>218</v>
      </c>
      <c r="K8" s="1"/>
      <c r="L8" s="1"/>
      <c r="M8" s="1"/>
      <c r="N8" s="1"/>
      <c r="O8" s="1"/>
      <c r="P8" s="1"/>
      <c r="Q8" s="10"/>
    </row>
    <row r="9" spans="1:17" x14ac:dyDescent="0.25">
      <c r="C9" s="20" t="s">
        <v>52</v>
      </c>
      <c r="D9" s="24"/>
      <c r="E9" s="25"/>
      <c r="F9" s="25"/>
      <c r="G9" s="23">
        <f t="shared" si="0"/>
        <v>0</v>
      </c>
      <c r="I9" s="9"/>
      <c r="J9" s="1" t="s">
        <v>292</v>
      </c>
      <c r="K9" s="1"/>
      <c r="L9" s="1"/>
      <c r="M9" s="1"/>
      <c r="N9" s="1"/>
      <c r="O9" s="1"/>
      <c r="P9" s="1"/>
      <c r="Q9" s="10"/>
    </row>
    <row r="10" spans="1:17" x14ac:dyDescent="0.25">
      <c r="C10" s="20" t="s">
        <v>53</v>
      </c>
      <c r="D10" s="24"/>
      <c r="E10" s="25"/>
      <c r="F10" s="25"/>
      <c r="G10" s="23">
        <f t="shared" si="0"/>
        <v>0</v>
      </c>
      <c r="I10" s="9"/>
      <c r="J10" s="3" t="s">
        <v>117</v>
      </c>
      <c r="K10" s="1"/>
      <c r="L10" s="1"/>
      <c r="M10" s="1"/>
      <c r="N10" s="1"/>
      <c r="O10" s="1"/>
      <c r="P10" s="1"/>
      <c r="Q10" s="10"/>
    </row>
    <row r="11" spans="1:17" x14ac:dyDescent="0.25">
      <c r="C11" s="20" t="s">
        <v>54</v>
      </c>
      <c r="D11" s="24"/>
      <c r="E11" s="25"/>
      <c r="F11" s="25"/>
      <c r="G11" s="23">
        <f t="shared" si="0"/>
        <v>0</v>
      </c>
      <c r="I11" s="9"/>
      <c r="J11" s="3" t="s">
        <v>204</v>
      </c>
      <c r="K11" s="1"/>
      <c r="L11" s="1"/>
      <c r="M11" s="1"/>
      <c r="N11" s="1"/>
      <c r="O11" s="1"/>
      <c r="P11" s="1"/>
      <c r="Q11" s="10"/>
    </row>
    <row r="12" spans="1:17" ht="15.75" thickBot="1" x14ac:dyDescent="0.3">
      <c r="C12" s="20" t="s">
        <v>55</v>
      </c>
      <c r="D12" s="24"/>
      <c r="E12" s="25"/>
      <c r="F12" s="25"/>
      <c r="G12" s="23">
        <f t="shared" si="0"/>
        <v>0</v>
      </c>
      <c r="I12" s="11"/>
      <c r="J12" s="12" t="s">
        <v>220</v>
      </c>
      <c r="K12" s="12"/>
      <c r="L12" s="12"/>
      <c r="M12" s="12"/>
      <c r="N12" s="12"/>
      <c r="O12" s="12"/>
      <c r="P12" s="12"/>
      <c r="Q12" s="13"/>
    </row>
    <row r="13" spans="1:17" x14ac:dyDescent="0.25">
      <c r="C13" s="20" t="s">
        <v>56</v>
      </c>
      <c r="D13" s="24"/>
      <c r="E13" s="25"/>
      <c r="F13" s="25"/>
      <c r="G13" s="23">
        <f t="shared" si="0"/>
        <v>0</v>
      </c>
    </row>
    <row r="14" spans="1:17" x14ac:dyDescent="0.25">
      <c r="C14" s="20" t="s">
        <v>57</v>
      </c>
      <c r="D14" s="24"/>
      <c r="E14" s="25"/>
      <c r="F14" s="25"/>
      <c r="G14" s="23">
        <f t="shared" si="0"/>
        <v>0</v>
      </c>
      <c r="J14" s="155" t="s">
        <v>205</v>
      </c>
      <c r="K14" s="147">
        <f>SUMIFS(Database!$J:$J,Database!$A:$A,LEFT('March Enrollment ACA &amp; Pre'!$C$5,4))-'March Enrollment ACA &amp; Pre'!D75</f>
        <v>0</v>
      </c>
    </row>
    <row r="15" spans="1:17" x14ac:dyDescent="0.25">
      <c r="C15" s="20" t="s">
        <v>58</v>
      </c>
      <c r="D15" s="24"/>
      <c r="E15" s="25"/>
      <c r="F15" s="25"/>
      <c r="G15" s="23">
        <f t="shared" si="0"/>
        <v>0</v>
      </c>
    </row>
    <row r="16" spans="1:17" x14ac:dyDescent="0.25">
      <c r="C16" s="20" t="s">
        <v>41</v>
      </c>
      <c r="D16" s="24"/>
      <c r="E16" s="25"/>
      <c r="F16" s="25"/>
      <c r="G16" s="23">
        <f t="shared" si="0"/>
        <v>0</v>
      </c>
    </row>
    <row r="17" spans="3:11" x14ac:dyDescent="0.25">
      <c r="C17" s="20" t="s">
        <v>59</v>
      </c>
      <c r="D17" s="24"/>
      <c r="E17" s="25"/>
      <c r="F17" s="25"/>
      <c r="G17" s="23">
        <f t="shared" si="0"/>
        <v>0</v>
      </c>
    </row>
    <row r="18" spans="3:11" x14ac:dyDescent="0.25">
      <c r="C18" s="20" t="s">
        <v>60</v>
      </c>
      <c r="D18" s="24"/>
      <c r="E18" s="25"/>
      <c r="F18" s="25"/>
      <c r="G18" s="23">
        <f t="shared" si="0"/>
        <v>0</v>
      </c>
      <c r="J18" s="149" t="s">
        <v>216</v>
      </c>
      <c r="K18" s="150" t="s">
        <v>49</v>
      </c>
    </row>
    <row r="19" spans="3:11" x14ac:dyDescent="0.25">
      <c r="C19" s="20" t="s">
        <v>61</v>
      </c>
      <c r="D19" s="24"/>
      <c r="E19" s="25"/>
      <c r="F19" s="25"/>
      <c r="G19" s="23">
        <f t="shared" si="0"/>
        <v>0</v>
      </c>
      <c r="J19" s="151" t="s">
        <v>10</v>
      </c>
      <c r="K19" s="152"/>
    </row>
    <row r="20" spans="3:11" x14ac:dyDescent="0.25">
      <c r="C20" s="20" t="s">
        <v>62</v>
      </c>
      <c r="D20" s="24"/>
      <c r="E20" s="25"/>
      <c r="F20" s="25"/>
      <c r="G20" s="23">
        <f t="shared" si="0"/>
        <v>0</v>
      </c>
      <c r="J20" s="153" t="s">
        <v>23</v>
      </c>
      <c r="K20" s="154"/>
    </row>
    <row r="21" spans="3:11" x14ac:dyDescent="0.25">
      <c r="C21" s="20" t="s">
        <v>63</v>
      </c>
      <c r="D21" s="24"/>
      <c r="E21" s="25"/>
      <c r="F21" s="25"/>
      <c r="G21" s="23">
        <f t="shared" si="0"/>
        <v>0</v>
      </c>
      <c r="J21" s="153" t="s">
        <v>49</v>
      </c>
      <c r="K21" s="154">
        <f>K19+K20</f>
        <v>0</v>
      </c>
    </row>
    <row r="22" spans="3:11" x14ac:dyDescent="0.25">
      <c r="C22" s="20" t="s">
        <v>64</v>
      </c>
      <c r="D22" s="24"/>
      <c r="E22" s="25"/>
      <c r="F22" s="25"/>
      <c r="G22" s="23">
        <f t="shared" si="0"/>
        <v>0</v>
      </c>
    </row>
    <row r="23" spans="3:11" x14ac:dyDescent="0.25">
      <c r="C23" s="20" t="s">
        <v>65</v>
      </c>
      <c r="D23" s="24"/>
      <c r="E23" s="25"/>
      <c r="F23" s="25"/>
      <c r="G23" s="23">
        <f t="shared" si="0"/>
        <v>0</v>
      </c>
    </row>
    <row r="24" spans="3:11" x14ac:dyDescent="0.25">
      <c r="C24" s="20" t="s">
        <v>66</v>
      </c>
      <c r="D24" s="24"/>
      <c r="E24" s="25"/>
      <c r="F24" s="25"/>
      <c r="G24" s="23">
        <f t="shared" si="0"/>
        <v>0</v>
      </c>
      <c r="J24" s="155" t="s">
        <v>205</v>
      </c>
      <c r="K24" s="147">
        <f>K21-D75</f>
        <v>0</v>
      </c>
    </row>
    <row r="25" spans="3:11" x14ac:dyDescent="0.25">
      <c r="C25" s="20" t="s">
        <v>67</v>
      </c>
      <c r="D25" s="24"/>
      <c r="E25" s="25"/>
      <c r="F25" s="25"/>
      <c r="G25" s="23">
        <f t="shared" si="0"/>
        <v>0</v>
      </c>
    </row>
    <row r="26" spans="3:11" x14ac:dyDescent="0.25">
      <c r="C26" s="20" t="s">
        <v>68</v>
      </c>
      <c r="D26" s="24"/>
      <c r="E26" s="25"/>
      <c r="F26" s="25"/>
      <c r="G26" s="23">
        <f t="shared" si="0"/>
        <v>0</v>
      </c>
    </row>
    <row r="27" spans="3:11" x14ac:dyDescent="0.25">
      <c r="C27" s="20" t="s">
        <v>69</v>
      </c>
      <c r="D27" s="24"/>
      <c r="E27" s="25"/>
      <c r="F27" s="25"/>
      <c r="G27" s="23">
        <f t="shared" si="0"/>
        <v>0</v>
      </c>
    </row>
    <row r="28" spans="3:11" x14ac:dyDescent="0.25">
      <c r="C28" s="20" t="s">
        <v>70</v>
      </c>
      <c r="D28" s="24"/>
      <c r="E28" s="25"/>
      <c r="F28" s="25"/>
      <c r="G28" s="23">
        <f t="shared" si="0"/>
        <v>0</v>
      </c>
    </row>
    <row r="29" spans="3:11" x14ac:dyDescent="0.25">
      <c r="C29" s="20" t="s">
        <v>71</v>
      </c>
      <c r="D29" s="24"/>
      <c r="E29" s="25"/>
      <c r="F29" s="25"/>
      <c r="G29" s="23">
        <f t="shared" si="0"/>
        <v>0</v>
      </c>
    </row>
    <row r="30" spans="3:11" x14ac:dyDescent="0.25">
      <c r="C30" s="20" t="s">
        <v>72</v>
      </c>
      <c r="D30" s="24"/>
      <c r="E30" s="25"/>
      <c r="F30" s="25"/>
      <c r="G30" s="23">
        <f t="shared" si="0"/>
        <v>0</v>
      </c>
    </row>
    <row r="31" spans="3:11" x14ac:dyDescent="0.25">
      <c r="C31" s="20" t="s">
        <v>73</v>
      </c>
      <c r="D31" s="24"/>
      <c r="E31" s="25"/>
      <c r="F31" s="25"/>
      <c r="G31" s="23">
        <f t="shared" si="0"/>
        <v>0</v>
      </c>
    </row>
    <row r="32" spans="3:11" x14ac:dyDescent="0.25">
      <c r="C32" s="20" t="s">
        <v>74</v>
      </c>
      <c r="D32" s="24"/>
      <c r="E32" s="25"/>
      <c r="F32" s="25"/>
      <c r="G32" s="23">
        <f t="shared" si="0"/>
        <v>0</v>
      </c>
    </row>
    <row r="33" spans="3:7" x14ac:dyDescent="0.25">
      <c r="C33" s="20" t="s">
        <v>75</v>
      </c>
      <c r="D33" s="24"/>
      <c r="E33" s="25"/>
      <c r="F33" s="25"/>
      <c r="G33" s="23">
        <f t="shared" si="0"/>
        <v>0</v>
      </c>
    </row>
    <row r="34" spans="3:7" x14ac:dyDescent="0.25">
      <c r="C34" s="20" t="s">
        <v>76</v>
      </c>
      <c r="D34" s="24"/>
      <c r="E34" s="25"/>
      <c r="F34" s="25"/>
      <c r="G34" s="23">
        <f t="shared" si="0"/>
        <v>0</v>
      </c>
    </row>
    <row r="35" spans="3:7" x14ac:dyDescent="0.25">
      <c r="C35" s="20" t="s">
        <v>77</v>
      </c>
      <c r="D35" s="24"/>
      <c r="E35" s="25"/>
      <c r="F35" s="25"/>
      <c r="G35" s="23">
        <f t="shared" si="0"/>
        <v>0</v>
      </c>
    </row>
    <row r="36" spans="3:7" x14ac:dyDescent="0.25">
      <c r="C36" s="20" t="s">
        <v>78</v>
      </c>
      <c r="D36" s="24"/>
      <c r="E36" s="25"/>
      <c r="F36" s="25"/>
      <c r="G36" s="23">
        <f t="shared" si="0"/>
        <v>0</v>
      </c>
    </row>
    <row r="37" spans="3:7" x14ac:dyDescent="0.25">
      <c r="C37" s="20" t="s">
        <v>79</v>
      </c>
      <c r="D37" s="24"/>
      <c r="E37" s="25"/>
      <c r="F37" s="25"/>
      <c r="G37" s="23">
        <f t="shared" si="0"/>
        <v>0</v>
      </c>
    </row>
    <row r="38" spans="3:7" x14ac:dyDescent="0.25">
      <c r="C38" s="20" t="s">
        <v>80</v>
      </c>
      <c r="D38" s="24"/>
      <c r="E38" s="25"/>
      <c r="F38" s="25"/>
      <c r="G38" s="23">
        <f t="shared" si="0"/>
        <v>0</v>
      </c>
    </row>
    <row r="39" spans="3:7" x14ac:dyDescent="0.25">
      <c r="C39" s="20" t="s">
        <v>81</v>
      </c>
      <c r="D39" s="24"/>
      <c r="E39" s="25"/>
      <c r="F39" s="25"/>
      <c r="G39" s="23">
        <f t="shared" si="0"/>
        <v>0</v>
      </c>
    </row>
    <row r="40" spans="3:7" x14ac:dyDescent="0.25">
      <c r="C40" s="20" t="s">
        <v>82</v>
      </c>
      <c r="D40" s="24"/>
      <c r="E40" s="25"/>
      <c r="F40" s="25"/>
      <c r="G40" s="23">
        <f t="shared" si="0"/>
        <v>0</v>
      </c>
    </row>
    <row r="41" spans="3:7" x14ac:dyDescent="0.25">
      <c r="C41" s="20" t="s">
        <v>83</v>
      </c>
      <c r="D41" s="24"/>
      <c r="E41" s="25"/>
      <c r="F41" s="25"/>
      <c r="G41" s="23">
        <f t="shared" si="0"/>
        <v>0</v>
      </c>
    </row>
    <row r="42" spans="3:7" x14ac:dyDescent="0.25">
      <c r="C42" s="20" t="s">
        <v>84</v>
      </c>
      <c r="D42" s="24"/>
      <c r="E42" s="25"/>
      <c r="F42" s="25"/>
      <c r="G42" s="23">
        <f t="shared" si="0"/>
        <v>0</v>
      </c>
    </row>
    <row r="43" spans="3:7" x14ac:dyDescent="0.25">
      <c r="C43" s="20" t="s">
        <v>85</v>
      </c>
      <c r="D43" s="24"/>
      <c r="E43" s="25"/>
      <c r="F43" s="25"/>
      <c r="G43" s="23">
        <f t="shared" si="0"/>
        <v>0</v>
      </c>
    </row>
    <row r="44" spans="3:7" x14ac:dyDescent="0.25">
      <c r="C44" s="20" t="s">
        <v>86</v>
      </c>
      <c r="D44" s="24"/>
      <c r="E44" s="25"/>
      <c r="F44" s="25"/>
      <c r="G44" s="23">
        <f t="shared" si="0"/>
        <v>0</v>
      </c>
    </row>
    <row r="45" spans="3:7" x14ac:dyDescent="0.25">
      <c r="C45" s="20" t="s">
        <v>87</v>
      </c>
      <c r="D45" s="24"/>
      <c r="E45" s="25"/>
      <c r="F45" s="25"/>
      <c r="G45" s="23">
        <f t="shared" si="0"/>
        <v>0</v>
      </c>
    </row>
    <row r="46" spans="3:7" x14ac:dyDescent="0.25">
      <c r="C46" s="20" t="s">
        <v>88</v>
      </c>
      <c r="D46" s="24"/>
      <c r="E46" s="25"/>
      <c r="F46" s="25"/>
      <c r="G46" s="23">
        <f t="shared" si="0"/>
        <v>0</v>
      </c>
    </row>
    <row r="47" spans="3:7" x14ac:dyDescent="0.25">
      <c r="C47" s="20" t="s">
        <v>89</v>
      </c>
      <c r="D47" s="24"/>
      <c r="E47" s="25"/>
      <c r="F47" s="25"/>
      <c r="G47" s="23">
        <f t="shared" si="0"/>
        <v>0</v>
      </c>
    </row>
    <row r="48" spans="3:7" x14ac:dyDescent="0.25">
      <c r="C48" s="20" t="s">
        <v>90</v>
      </c>
      <c r="D48" s="24"/>
      <c r="E48" s="25"/>
      <c r="F48" s="25"/>
      <c r="G48" s="23">
        <f t="shared" si="0"/>
        <v>0</v>
      </c>
    </row>
    <row r="49" spans="3:7" x14ac:dyDescent="0.25">
      <c r="C49" s="20" t="s">
        <v>91</v>
      </c>
      <c r="D49" s="24"/>
      <c r="E49" s="25"/>
      <c r="F49" s="25"/>
      <c r="G49" s="23">
        <f t="shared" si="0"/>
        <v>0</v>
      </c>
    </row>
    <row r="50" spans="3:7" x14ac:dyDescent="0.25">
      <c r="C50" s="20" t="s">
        <v>92</v>
      </c>
      <c r="D50" s="24"/>
      <c r="E50" s="25"/>
      <c r="F50" s="25"/>
      <c r="G50" s="23">
        <f t="shared" si="0"/>
        <v>0</v>
      </c>
    </row>
    <row r="51" spans="3:7" x14ac:dyDescent="0.25">
      <c r="C51" s="20" t="s">
        <v>93</v>
      </c>
      <c r="D51" s="24"/>
      <c r="E51" s="25"/>
      <c r="F51" s="25"/>
      <c r="G51" s="23">
        <f t="shared" si="0"/>
        <v>0</v>
      </c>
    </row>
    <row r="52" spans="3:7" x14ac:dyDescent="0.25">
      <c r="C52" s="20" t="s">
        <v>94</v>
      </c>
      <c r="D52" s="24"/>
      <c r="E52" s="25"/>
      <c r="F52" s="25"/>
      <c r="G52" s="23">
        <f t="shared" si="0"/>
        <v>0</v>
      </c>
    </row>
    <row r="53" spans="3:7" x14ac:dyDescent="0.25">
      <c r="C53" s="20" t="s">
        <v>95</v>
      </c>
      <c r="D53" s="24"/>
      <c r="E53" s="25"/>
      <c r="F53" s="25"/>
      <c r="G53" s="23">
        <f t="shared" si="0"/>
        <v>0</v>
      </c>
    </row>
    <row r="54" spans="3:7" x14ac:dyDescent="0.25">
      <c r="C54" s="20" t="s">
        <v>96</v>
      </c>
      <c r="D54" s="24"/>
      <c r="E54" s="25"/>
      <c r="F54" s="25"/>
      <c r="G54" s="23">
        <f t="shared" si="0"/>
        <v>0</v>
      </c>
    </row>
    <row r="55" spans="3:7" x14ac:dyDescent="0.25">
      <c r="C55" s="20" t="s">
        <v>97</v>
      </c>
      <c r="D55" s="24"/>
      <c r="E55" s="25"/>
      <c r="F55" s="25"/>
      <c r="G55" s="23">
        <f t="shared" si="0"/>
        <v>0</v>
      </c>
    </row>
    <row r="56" spans="3:7" x14ac:dyDescent="0.25">
      <c r="C56" s="20" t="s">
        <v>8</v>
      </c>
      <c r="D56" s="24"/>
      <c r="E56" s="25"/>
      <c r="F56" s="25"/>
      <c r="G56" s="23">
        <f t="shared" si="0"/>
        <v>0</v>
      </c>
    </row>
    <row r="57" spans="3:7" x14ac:dyDescent="0.25">
      <c r="C57" s="20" t="s">
        <v>98</v>
      </c>
      <c r="D57" s="24"/>
      <c r="E57" s="25"/>
      <c r="F57" s="25"/>
      <c r="G57" s="23">
        <f t="shared" si="0"/>
        <v>0</v>
      </c>
    </row>
    <row r="58" spans="3:7" x14ac:dyDescent="0.25">
      <c r="C58" s="20" t="s">
        <v>99</v>
      </c>
      <c r="D58" s="24"/>
      <c r="E58" s="25"/>
      <c r="F58" s="25"/>
      <c r="G58" s="23">
        <f t="shared" si="0"/>
        <v>0</v>
      </c>
    </row>
    <row r="59" spans="3:7" x14ac:dyDescent="0.25">
      <c r="C59" s="20" t="s">
        <v>100</v>
      </c>
      <c r="D59" s="24"/>
      <c r="E59" s="25"/>
      <c r="F59" s="25"/>
      <c r="G59" s="23">
        <f t="shared" si="0"/>
        <v>0</v>
      </c>
    </row>
    <row r="60" spans="3:7" x14ac:dyDescent="0.25">
      <c r="C60" s="20" t="s">
        <v>101</v>
      </c>
      <c r="D60" s="24"/>
      <c r="E60" s="25"/>
      <c r="F60" s="25"/>
      <c r="G60" s="23">
        <f t="shared" si="0"/>
        <v>0</v>
      </c>
    </row>
    <row r="61" spans="3:7" x14ac:dyDescent="0.25">
      <c r="C61" s="20" t="s">
        <v>102</v>
      </c>
      <c r="D61" s="24"/>
      <c r="E61" s="25"/>
      <c r="F61" s="25"/>
      <c r="G61" s="23">
        <f t="shared" si="0"/>
        <v>0</v>
      </c>
    </row>
    <row r="62" spans="3:7" x14ac:dyDescent="0.25">
      <c r="C62" s="20" t="s">
        <v>103</v>
      </c>
      <c r="D62" s="24"/>
      <c r="E62" s="25"/>
      <c r="F62" s="25"/>
      <c r="G62" s="23">
        <f t="shared" si="0"/>
        <v>0</v>
      </c>
    </row>
    <row r="63" spans="3:7" x14ac:dyDescent="0.25">
      <c r="C63" s="20" t="s">
        <v>104</v>
      </c>
      <c r="D63" s="24"/>
      <c r="E63" s="25"/>
      <c r="F63" s="25"/>
      <c r="G63" s="23">
        <f t="shared" si="0"/>
        <v>0</v>
      </c>
    </row>
    <row r="64" spans="3:7" x14ac:dyDescent="0.25">
      <c r="C64" s="20" t="s">
        <v>105</v>
      </c>
      <c r="D64" s="24"/>
      <c r="E64" s="25"/>
      <c r="F64" s="25"/>
      <c r="G64" s="23">
        <f t="shared" si="0"/>
        <v>0</v>
      </c>
    </row>
    <row r="65" spans="3:7" x14ac:dyDescent="0.25">
      <c r="C65" s="20" t="s">
        <v>106</v>
      </c>
      <c r="D65" s="24"/>
      <c r="E65" s="25"/>
      <c r="F65" s="25"/>
      <c r="G65" s="23">
        <f t="shared" si="0"/>
        <v>0</v>
      </c>
    </row>
    <row r="66" spans="3:7" x14ac:dyDescent="0.25">
      <c r="C66" s="20" t="s">
        <v>107</v>
      </c>
      <c r="D66" s="24"/>
      <c r="E66" s="25"/>
      <c r="F66" s="25"/>
      <c r="G66" s="23">
        <f t="shared" si="0"/>
        <v>0</v>
      </c>
    </row>
    <row r="67" spans="3:7" x14ac:dyDescent="0.25">
      <c r="C67" s="20" t="s">
        <v>108</v>
      </c>
      <c r="D67" s="24"/>
      <c r="E67" s="25"/>
      <c r="F67" s="25"/>
      <c r="G67" s="23">
        <f t="shared" si="0"/>
        <v>0</v>
      </c>
    </row>
    <row r="68" spans="3:7" x14ac:dyDescent="0.25">
      <c r="C68" s="20" t="s">
        <v>109</v>
      </c>
      <c r="D68" s="24"/>
      <c r="E68" s="25"/>
      <c r="F68" s="25"/>
      <c r="G68" s="23">
        <f t="shared" si="0"/>
        <v>0</v>
      </c>
    </row>
    <row r="69" spans="3:7" x14ac:dyDescent="0.25">
      <c r="C69" s="20" t="s">
        <v>110</v>
      </c>
      <c r="D69" s="24"/>
      <c r="E69" s="25"/>
      <c r="F69" s="25"/>
      <c r="G69" s="23">
        <f t="shared" si="0"/>
        <v>0</v>
      </c>
    </row>
    <row r="70" spans="3:7" x14ac:dyDescent="0.25">
      <c r="C70" s="20" t="s">
        <v>111</v>
      </c>
      <c r="D70" s="24"/>
      <c r="E70" s="25"/>
      <c r="F70" s="25"/>
      <c r="G70" s="23">
        <f t="shared" si="0"/>
        <v>0</v>
      </c>
    </row>
    <row r="71" spans="3:7" x14ac:dyDescent="0.25">
      <c r="C71" s="20" t="s">
        <v>112</v>
      </c>
      <c r="D71" s="24"/>
      <c r="E71" s="25"/>
      <c r="F71" s="25"/>
      <c r="G71" s="23">
        <f t="shared" si="0"/>
        <v>0</v>
      </c>
    </row>
    <row r="72" spans="3:7" x14ac:dyDescent="0.25">
      <c r="C72" s="20" t="s">
        <v>113</v>
      </c>
      <c r="D72" s="24"/>
      <c r="E72" s="25"/>
      <c r="F72" s="25"/>
      <c r="G72" s="23">
        <f t="shared" ref="G72:G74" si="1">SUM(D72:F72)</f>
        <v>0</v>
      </c>
    </row>
    <row r="73" spans="3:7" x14ac:dyDescent="0.25">
      <c r="C73" s="20" t="s">
        <v>114</v>
      </c>
      <c r="D73" s="24"/>
      <c r="E73" s="25"/>
      <c r="F73" s="25"/>
      <c r="G73" s="23">
        <f t="shared" si="1"/>
        <v>0</v>
      </c>
    </row>
    <row r="74" spans="3:7" x14ac:dyDescent="0.25">
      <c r="C74" s="20" t="s">
        <v>115</v>
      </c>
      <c r="D74" s="26"/>
      <c r="E74" s="27"/>
      <c r="F74" s="27"/>
      <c r="G74" s="23">
        <f t="shared" si="1"/>
        <v>0</v>
      </c>
    </row>
    <row r="75" spans="3:7" x14ac:dyDescent="0.25">
      <c r="C75" s="28" t="s">
        <v>49</v>
      </c>
      <c r="D75" s="29">
        <f>SUM(D7:D74)</f>
        <v>0</v>
      </c>
      <c r="E75" s="30">
        <f t="shared" ref="E75:F75" si="2">SUM(E7:E74)</f>
        <v>0</v>
      </c>
      <c r="F75" s="30">
        <f t="shared" si="2"/>
        <v>0</v>
      </c>
      <c r="G75" s="31">
        <f>SUM(G7:G74)</f>
        <v>0</v>
      </c>
    </row>
  </sheetData>
  <dataValidations count="1">
    <dataValidation type="list" allowBlank="1" showInputMessage="1" showErrorMessage="1" sqref="D1" xr:uid="{00000000-0002-0000-02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C1:X30"/>
  <sheetViews>
    <sheetView showGridLines="0" zoomScaleNormal="100" workbookViewId="0"/>
  </sheetViews>
  <sheetFormatPr defaultColWidth="9.140625" defaultRowHeight="12.75" x14ac:dyDescent="0.25"/>
  <cols>
    <col min="1" max="2" width="4.7109375" style="37" customWidth="1"/>
    <col min="3" max="4" width="12.7109375" style="37" customWidth="1"/>
    <col min="5" max="5" width="17.85546875" style="37" customWidth="1"/>
    <col min="6" max="7" width="14.85546875" style="37" customWidth="1"/>
    <col min="8" max="8" width="16" style="37" customWidth="1"/>
    <col min="9" max="9" width="13.85546875" style="37" customWidth="1"/>
    <col min="10" max="10" width="17" style="37" customWidth="1"/>
    <col min="11" max="11" width="8.7109375" style="37" customWidth="1"/>
    <col min="12" max="13" width="14.85546875" style="37" customWidth="1"/>
    <col min="14" max="14" width="17" style="37" customWidth="1"/>
    <col min="15" max="15" width="13.85546875" style="37" customWidth="1"/>
    <col min="16" max="16" width="8.7109375" style="37" customWidth="1"/>
    <col min="17" max="17" width="11.85546875" style="37" customWidth="1"/>
    <col min="18" max="19" width="8.7109375" style="37" customWidth="1"/>
    <col min="20" max="21" width="11.85546875" style="37" customWidth="1"/>
    <col min="22" max="16384" width="9.140625" style="37"/>
  </cols>
  <sheetData>
    <row r="1" spans="3:24" ht="18" thickBot="1" x14ac:dyDescent="0.35">
      <c r="C1" s="104" t="s">
        <v>181</v>
      </c>
      <c r="E1" s="173" t="s">
        <v>248</v>
      </c>
      <c r="F1" s="174"/>
      <c r="G1" s="174"/>
      <c r="H1" s="175" t="s">
        <v>249</v>
      </c>
      <c r="I1" s="168"/>
    </row>
    <row r="2" spans="3:24" x14ac:dyDescent="0.25">
      <c r="C2" s="105" t="s">
        <v>182</v>
      </c>
    </row>
    <row r="4" spans="3:24" ht="19.5" thickBot="1" x14ac:dyDescent="0.3">
      <c r="C4" s="36" t="s">
        <v>184</v>
      </c>
      <c r="D4" s="36"/>
    </row>
    <row r="5" spans="3:24" ht="25.5" x14ac:dyDescent="0.3">
      <c r="C5" s="110"/>
      <c r="D5" s="110" t="s">
        <v>124</v>
      </c>
      <c r="E5" s="106" t="s">
        <v>49</v>
      </c>
      <c r="F5" s="106" t="s">
        <v>186</v>
      </c>
      <c r="G5" s="106" t="s">
        <v>187</v>
      </c>
      <c r="H5" s="106" t="s">
        <v>118</v>
      </c>
      <c r="I5" s="106" t="s">
        <v>119</v>
      </c>
      <c r="J5" s="106" t="s">
        <v>120</v>
      </c>
      <c r="K5" s="106" t="s">
        <v>120</v>
      </c>
      <c r="L5" s="106" t="s">
        <v>121</v>
      </c>
      <c r="M5" s="106" t="s">
        <v>123</v>
      </c>
      <c r="N5" s="106" t="s">
        <v>122</v>
      </c>
      <c r="O5" s="107" t="s">
        <v>119</v>
      </c>
      <c r="Q5" s="92" t="s">
        <v>185</v>
      </c>
      <c r="R5" s="7"/>
      <c r="S5" s="7"/>
      <c r="T5" s="157"/>
      <c r="U5" s="157"/>
      <c r="V5" s="157"/>
      <c r="W5" s="157"/>
      <c r="X5" s="158"/>
    </row>
    <row r="6" spans="3:24" ht="15" x14ac:dyDescent="0.25">
      <c r="C6" s="111" t="s">
        <v>190</v>
      </c>
      <c r="D6" s="111" t="s">
        <v>133</v>
      </c>
      <c r="E6" s="38" t="s">
        <v>194</v>
      </c>
      <c r="F6" s="38" t="s">
        <v>188</v>
      </c>
      <c r="G6" s="38" t="s">
        <v>189</v>
      </c>
      <c r="H6" s="38" t="s">
        <v>125</v>
      </c>
      <c r="I6" s="38" t="s">
        <v>126</v>
      </c>
      <c r="J6" s="38" t="s">
        <v>127</v>
      </c>
      <c r="K6" s="38" t="s">
        <v>128</v>
      </c>
      <c r="L6" s="38" t="s">
        <v>129</v>
      </c>
      <c r="M6" s="38" t="s">
        <v>131</v>
      </c>
      <c r="N6" s="38" t="s">
        <v>130</v>
      </c>
      <c r="O6" s="108" t="s">
        <v>132</v>
      </c>
      <c r="Q6" s="90" t="s">
        <v>198</v>
      </c>
      <c r="R6" s="1"/>
      <c r="S6" s="1"/>
      <c r="X6" s="159"/>
    </row>
    <row r="7" spans="3:24" ht="15" x14ac:dyDescent="0.25">
      <c r="C7" s="111" t="s">
        <v>134</v>
      </c>
      <c r="D7" s="111"/>
      <c r="E7" s="38" t="s">
        <v>135</v>
      </c>
      <c r="F7" s="38" t="s">
        <v>136</v>
      </c>
      <c r="G7" s="38" t="s">
        <v>137</v>
      </c>
      <c r="H7" s="38" t="s">
        <v>138</v>
      </c>
      <c r="I7" s="38" t="s">
        <v>139</v>
      </c>
      <c r="J7" s="38" t="s">
        <v>140</v>
      </c>
      <c r="K7" s="38" t="s">
        <v>141</v>
      </c>
      <c r="L7" s="38" t="s">
        <v>142</v>
      </c>
      <c r="M7" s="38" t="s">
        <v>143</v>
      </c>
      <c r="N7" s="38"/>
      <c r="O7" s="108" t="s">
        <v>144</v>
      </c>
      <c r="Q7" s="90" t="s">
        <v>191</v>
      </c>
      <c r="R7" s="1"/>
      <c r="S7" s="1"/>
      <c r="X7" s="159"/>
    </row>
    <row r="8" spans="3:24" ht="15" customHeight="1" x14ac:dyDescent="0.25">
      <c r="C8" s="123" t="s">
        <v>145</v>
      </c>
      <c r="D8" s="136"/>
      <c r="E8" s="137"/>
      <c r="F8" s="137"/>
      <c r="G8" s="137"/>
      <c r="H8" s="137">
        <f>F8+G8</f>
        <v>0</v>
      </c>
      <c r="I8" s="138" t="e">
        <f>-H8/E8</f>
        <v>#DIV/0!</v>
      </c>
      <c r="J8" s="137"/>
      <c r="K8" s="138"/>
      <c r="L8" s="139" t="e">
        <f t="shared" ref="L8:L23" si="0">H8/J8</f>
        <v>#DIV/0!</v>
      </c>
      <c r="M8" s="140"/>
      <c r="N8" s="176"/>
      <c r="O8" s="141" t="e">
        <f>-SUM(H8,M8,N8)/SUM(E8)</f>
        <v>#DIV/0!</v>
      </c>
      <c r="P8" s="41"/>
      <c r="Q8" s="90" t="s">
        <v>201</v>
      </c>
      <c r="R8" s="1"/>
      <c r="S8" s="1"/>
      <c r="T8" s="42"/>
      <c r="U8" s="42"/>
      <c r="X8" s="159"/>
    </row>
    <row r="9" spans="3:24" ht="15" customHeight="1" x14ac:dyDescent="0.25">
      <c r="C9" s="124" t="s">
        <v>177</v>
      </c>
      <c r="D9" s="129"/>
      <c r="E9" s="113"/>
      <c r="F9" s="113"/>
      <c r="G9" s="113"/>
      <c r="H9" s="113">
        <f t="shared" ref="H9:H25" si="1">F9+G9</f>
        <v>0</v>
      </c>
      <c r="I9" s="39" t="e">
        <f t="shared" ref="I9:I25" si="2">-H9/E9</f>
        <v>#DIV/0!</v>
      </c>
      <c r="J9" s="113"/>
      <c r="K9" s="39"/>
      <c r="L9" s="40" t="e">
        <f t="shared" si="0"/>
        <v>#DIV/0!</v>
      </c>
      <c r="M9" s="43"/>
      <c r="N9" s="176"/>
      <c r="O9" s="142" t="e">
        <f t="shared" ref="O9:O25" si="3">-SUM(H9,M9,N9)/SUM(E9)</f>
        <v>#DIV/0!</v>
      </c>
      <c r="P9" s="41"/>
      <c r="Q9" s="91" t="s">
        <v>202</v>
      </c>
      <c r="R9" s="1"/>
      <c r="S9" s="1"/>
      <c r="T9" s="42"/>
      <c r="U9" s="42"/>
      <c r="X9" s="159"/>
    </row>
    <row r="10" spans="3:24" ht="15" customHeight="1" x14ac:dyDescent="0.25">
      <c r="C10" s="124" t="s">
        <v>178</v>
      </c>
      <c r="D10" s="129"/>
      <c r="E10" s="113"/>
      <c r="F10" s="113"/>
      <c r="G10" s="113"/>
      <c r="H10" s="113">
        <f t="shared" si="1"/>
        <v>0</v>
      </c>
      <c r="I10" s="39" t="e">
        <f t="shared" si="2"/>
        <v>#DIV/0!</v>
      </c>
      <c r="J10" s="113"/>
      <c r="K10" s="39"/>
      <c r="L10" s="40" t="e">
        <f t="shared" si="0"/>
        <v>#DIV/0!</v>
      </c>
      <c r="M10" s="43"/>
      <c r="N10" s="176"/>
      <c r="O10" s="142" t="e">
        <f t="shared" si="3"/>
        <v>#DIV/0!</v>
      </c>
      <c r="P10" s="41"/>
      <c r="Q10" s="9"/>
      <c r="R10" s="1"/>
      <c r="S10" s="1"/>
      <c r="T10" s="42"/>
      <c r="U10" s="42"/>
      <c r="X10" s="159"/>
    </row>
    <row r="11" spans="3:24" ht="15" customHeight="1" x14ac:dyDescent="0.25">
      <c r="C11" s="124" t="s">
        <v>179</v>
      </c>
      <c r="D11" s="129"/>
      <c r="E11" s="113"/>
      <c r="F11" s="113"/>
      <c r="G11" s="113"/>
      <c r="H11" s="113">
        <f t="shared" si="1"/>
        <v>0</v>
      </c>
      <c r="I11" s="39" t="e">
        <f t="shared" si="2"/>
        <v>#DIV/0!</v>
      </c>
      <c r="J11" s="113"/>
      <c r="K11" s="39"/>
      <c r="L11" s="40" t="e">
        <f t="shared" si="0"/>
        <v>#DIV/0!</v>
      </c>
      <c r="M11" s="43"/>
      <c r="N11" s="176"/>
      <c r="O11" s="142" t="e">
        <f t="shared" si="3"/>
        <v>#DIV/0!</v>
      </c>
      <c r="P11" s="41"/>
      <c r="Q11" s="90" t="s">
        <v>193</v>
      </c>
      <c r="R11" s="1"/>
      <c r="S11" s="1"/>
      <c r="T11" s="42"/>
      <c r="U11" s="42"/>
      <c r="X11" s="159"/>
    </row>
    <row r="12" spans="3:24" ht="15" customHeight="1" x14ac:dyDescent="0.25">
      <c r="C12" s="125">
        <v>2018</v>
      </c>
      <c r="D12" s="130">
        <f>SUM(D8:D11)</f>
        <v>0</v>
      </c>
      <c r="E12" s="114">
        <f t="shared" ref="E12:G12" si="4">SUM(E8:E11)</f>
        <v>0</v>
      </c>
      <c r="F12" s="114">
        <f t="shared" si="4"/>
        <v>0</v>
      </c>
      <c r="G12" s="114">
        <f t="shared" si="4"/>
        <v>0</v>
      </c>
      <c r="H12" s="114">
        <f t="shared" si="1"/>
        <v>0</v>
      </c>
      <c r="I12" s="101" t="e">
        <f t="shared" si="2"/>
        <v>#DIV/0!</v>
      </c>
      <c r="J12" s="114">
        <f>SUM(J8:J11)</f>
        <v>0</v>
      </c>
      <c r="K12" s="101"/>
      <c r="L12" s="102" t="e">
        <f t="shared" si="0"/>
        <v>#DIV/0!</v>
      </c>
      <c r="M12" s="103">
        <f t="shared" ref="M12:N12" si="5">SUM(M8:M11)</f>
        <v>0</v>
      </c>
      <c r="N12" s="177">
        <f t="shared" si="5"/>
        <v>0</v>
      </c>
      <c r="O12" s="143" t="e">
        <f t="shared" si="3"/>
        <v>#DIV/0!</v>
      </c>
      <c r="P12" s="41"/>
      <c r="Q12" s="9"/>
      <c r="R12" s="1"/>
      <c r="S12" s="1"/>
      <c r="T12" s="42"/>
      <c r="U12" s="42"/>
      <c r="X12" s="159"/>
    </row>
    <row r="13" spans="3:24" ht="15" customHeight="1" x14ac:dyDescent="0.25">
      <c r="C13" s="124" t="s">
        <v>180</v>
      </c>
      <c r="D13" s="129"/>
      <c r="E13" s="113"/>
      <c r="F13" s="113"/>
      <c r="G13" s="113"/>
      <c r="H13" s="113">
        <f t="shared" si="1"/>
        <v>0</v>
      </c>
      <c r="I13" s="39" t="e">
        <f t="shared" si="2"/>
        <v>#DIV/0!</v>
      </c>
      <c r="J13" s="113"/>
      <c r="K13" s="39"/>
      <c r="L13" s="40" t="e">
        <f t="shared" si="0"/>
        <v>#DIV/0!</v>
      </c>
      <c r="M13" s="43"/>
      <c r="N13" s="176"/>
      <c r="O13" s="142" t="e">
        <f t="shared" si="3"/>
        <v>#DIV/0!</v>
      </c>
      <c r="P13" s="41"/>
      <c r="Q13" s="9"/>
      <c r="R13" s="1"/>
      <c r="S13" s="1"/>
      <c r="T13" s="41"/>
      <c r="X13" s="159"/>
    </row>
    <row r="14" spans="3:24" ht="15" customHeight="1" thickBot="1" x14ac:dyDescent="0.3">
      <c r="C14" s="124" t="s">
        <v>223</v>
      </c>
      <c r="D14" s="129"/>
      <c r="E14" s="113"/>
      <c r="F14" s="113"/>
      <c r="G14" s="113"/>
      <c r="H14" s="113">
        <f t="shared" si="1"/>
        <v>0</v>
      </c>
      <c r="I14" s="39" t="e">
        <f t="shared" si="2"/>
        <v>#DIV/0!</v>
      </c>
      <c r="J14" s="113"/>
      <c r="K14" s="39"/>
      <c r="L14" s="40" t="e">
        <f t="shared" si="0"/>
        <v>#DIV/0!</v>
      </c>
      <c r="M14" s="43"/>
      <c r="N14" s="176"/>
      <c r="O14" s="142" t="e">
        <f t="shared" si="3"/>
        <v>#DIV/0!</v>
      </c>
      <c r="P14" s="41"/>
      <c r="Q14" s="96"/>
      <c r="R14" s="12"/>
      <c r="S14" s="12"/>
      <c r="T14" s="160"/>
      <c r="U14" s="161"/>
      <c r="V14" s="161"/>
      <c r="W14" s="161"/>
      <c r="X14" s="162"/>
    </row>
    <row r="15" spans="3:24" ht="15" customHeight="1" x14ac:dyDescent="0.25">
      <c r="C15" s="124" t="s">
        <v>224</v>
      </c>
      <c r="D15" s="129"/>
      <c r="E15" s="113"/>
      <c r="F15" s="113"/>
      <c r="G15" s="113"/>
      <c r="H15" s="113">
        <f t="shared" si="1"/>
        <v>0</v>
      </c>
      <c r="I15" s="39" t="e">
        <f t="shared" si="2"/>
        <v>#DIV/0!</v>
      </c>
      <c r="J15" s="113"/>
      <c r="K15" s="39"/>
      <c r="L15" s="40" t="e">
        <f t="shared" si="0"/>
        <v>#DIV/0!</v>
      </c>
      <c r="M15" s="43"/>
      <c r="N15" s="176"/>
      <c r="O15" s="142" t="e">
        <f t="shared" si="3"/>
        <v>#DIV/0!</v>
      </c>
      <c r="P15" s="44"/>
      <c r="Q15" s="42"/>
      <c r="R15" s="41"/>
      <c r="S15" s="41"/>
    </row>
    <row r="16" spans="3:24" ht="15" customHeight="1" x14ac:dyDescent="0.25">
      <c r="C16" s="124" t="s">
        <v>225</v>
      </c>
      <c r="D16" s="129"/>
      <c r="E16" s="113"/>
      <c r="F16" s="113"/>
      <c r="G16" s="113"/>
      <c r="H16" s="113">
        <f t="shared" si="1"/>
        <v>0</v>
      </c>
      <c r="I16" s="39" t="e">
        <f t="shared" si="2"/>
        <v>#DIV/0!</v>
      </c>
      <c r="J16" s="113"/>
      <c r="K16" s="39"/>
      <c r="L16" s="40" t="e">
        <f t="shared" si="0"/>
        <v>#DIV/0!</v>
      </c>
      <c r="M16" s="43"/>
      <c r="N16" s="176"/>
      <c r="O16" s="142" t="e">
        <f t="shared" si="3"/>
        <v>#DIV/0!</v>
      </c>
      <c r="P16" s="41"/>
      <c r="R16" s="41"/>
      <c r="S16" s="41"/>
    </row>
    <row r="17" spans="3:19" ht="15" customHeight="1" x14ac:dyDescent="0.25">
      <c r="C17" s="125">
        <v>2019</v>
      </c>
      <c r="D17" s="130">
        <f>SUM(D13:D16)</f>
        <v>0</v>
      </c>
      <c r="E17" s="114">
        <f t="shared" ref="E17" si="6">SUM(E13:E16)</f>
        <v>0</v>
      </c>
      <c r="F17" s="114">
        <f t="shared" ref="F17" si="7">SUM(F13:F16)</f>
        <v>0</v>
      </c>
      <c r="G17" s="114">
        <f t="shared" ref="G17" si="8">SUM(G13:G16)</f>
        <v>0</v>
      </c>
      <c r="H17" s="114">
        <f t="shared" ref="H17" si="9">F17+G17</f>
        <v>0</v>
      </c>
      <c r="I17" s="101" t="e">
        <f t="shared" ref="I17" si="10">-H17/E17</f>
        <v>#DIV/0!</v>
      </c>
      <c r="J17" s="114">
        <f>SUM(J13:J16)</f>
        <v>0</v>
      </c>
      <c r="K17" s="101"/>
      <c r="L17" s="102" t="e">
        <f t="shared" si="0"/>
        <v>#DIV/0!</v>
      </c>
      <c r="M17" s="103">
        <f t="shared" ref="M17" si="11">SUM(M13:M16)</f>
        <v>0</v>
      </c>
      <c r="N17" s="177">
        <f t="shared" ref="N17" si="12">SUM(N13:N16)</f>
        <v>0</v>
      </c>
      <c r="O17" s="143" t="e">
        <f t="shared" si="3"/>
        <v>#DIV/0!</v>
      </c>
      <c r="P17" s="41"/>
      <c r="R17" s="41"/>
      <c r="S17" s="41"/>
    </row>
    <row r="18" spans="3:19" ht="15" customHeight="1" x14ac:dyDescent="0.25">
      <c r="C18" s="124" t="s">
        <v>222</v>
      </c>
      <c r="D18" s="129"/>
      <c r="E18" s="113"/>
      <c r="F18" s="113"/>
      <c r="G18" s="113"/>
      <c r="H18" s="113">
        <f t="shared" si="1"/>
        <v>0</v>
      </c>
      <c r="I18" s="39" t="e">
        <f t="shared" si="2"/>
        <v>#DIV/0!</v>
      </c>
      <c r="J18" s="113"/>
      <c r="K18" s="39"/>
      <c r="L18" s="40" t="e">
        <f t="shared" si="0"/>
        <v>#DIV/0!</v>
      </c>
      <c r="M18" s="43"/>
      <c r="N18" s="176"/>
      <c r="O18" s="142" t="e">
        <f t="shared" si="3"/>
        <v>#DIV/0!</v>
      </c>
      <c r="P18" s="41"/>
      <c r="R18" s="41"/>
      <c r="S18" s="41"/>
    </row>
    <row r="19" spans="3:19" ht="15" customHeight="1" x14ac:dyDescent="0.25">
      <c r="C19" s="124" t="s">
        <v>266</v>
      </c>
      <c r="D19" s="129"/>
      <c r="E19" s="113"/>
      <c r="F19" s="113"/>
      <c r="G19" s="113"/>
      <c r="H19" s="113">
        <f t="shared" si="1"/>
        <v>0</v>
      </c>
      <c r="I19" s="39" t="e">
        <f t="shared" si="2"/>
        <v>#DIV/0!</v>
      </c>
      <c r="J19" s="113"/>
      <c r="K19" s="39"/>
      <c r="L19" s="40" t="e">
        <f t="shared" si="0"/>
        <v>#DIV/0!</v>
      </c>
      <c r="M19" s="43"/>
      <c r="N19" s="176"/>
      <c r="O19" s="142" t="e">
        <f t="shared" si="3"/>
        <v>#DIV/0!</v>
      </c>
      <c r="P19" s="41"/>
      <c r="R19" s="41"/>
      <c r="S19" s="41"/>
    </row>
    <row r="20" spans="3:19" ht="15" customHeight="1" x14ac:dyDescent="0.25">
      <c r="C20" s="124" t="s">
        <v>267</v>
      </c>
      <c r="D20" s="129"/>
      <c r="E20" s="113"/>
      <c r="F20" s="113"/>
      <c r="G20" s="113"/>
      <c r="H20" s="113">
        <f t="shared" si="1"/>
        <v>0</v>
      </c>
      <c r="I20" s="39" t="e">
        <f t="shared" si="2"/>
        <v>#DIV/0!</v>
      </c>
      <c r="J20" s="113"/>
      <c r="K20" s="39"/>
      <c r="L20" s="40" t="e">
        <f t="shared" si="0"/>
        <v>#DIV/0!</v>
      </c>
      <c r="M20" s="43"/>
      <c r="N20" s="176"/>
      <c r="O20" s="142" t="e">
        <f t="shared" si="3"/>
        <v>#DIV/0!</v>
      </c>
      <c r="P20" s="41"/>
      <c r="R20" s="41"/>
      <c r="S20" s="41"/>
    </row>
    <row r="21" spans="3:19" ht="15" customHeight="1" x14ac:dyDescent="0.25">
      <c r="C21" s="124" t="s">
        <v>268</v>
      </c>
      <c r="D21" s="129"/>
      <c r="E21" s="113"/>
      <c r="F21" s="113"/>
      <c r="G21" s="113"/>
      <c r="H21" s="113">
        <f t="shared" si="1"/>
        <v>0</v>
      </c>
      <c r="I21" s="39" t="e">
        <f t="shared" si="2"/>
        <v>#DIV/0!</v>
      </c>
      <c r="J21" s="113"/>
      <c r="K21" s="39"/>
      <c r="L21" s="40" t="e">
        <f t="shared" si="0"/>
        <v>#DIV/0!</v>
      </c>
      <c r="M21" s="43"/>
      <c r="N21" s="176"/>
      <c r="O21" s="142" t="e">
        <f t="shared" si="3"/>
        <v>#DIV/0!</v>
      </c>
      <c r="P21" s="41"/>
      <c r="R21" s="41"/>
      <c r="S21" s="41"/>
    </row>
    <row r="22" spans="3:19" ht="15" customHeight="1" x14ac:dyDescent="0.25">
      <c r="C22" s="125">
        <v>2020</v>
      </c>
      <c r="D22" s="130">
        <f>SUM(D18:D21)</f>
        <v>0</v>
      </c>
      <c r="E22" s="114">
        <f t="shared" ref="E22" si="13">SUM(E18:E21)</f>
        <v>0</v>
      </c>
      <c r="F22" s="114">
        <f t="shared" ref="F22" si="14">SUM(F18:F21)</f>
        <v>0</v>
      </c>
      <c r="G22" s="114">
        <f t="shared" ref="G22" si="15">SUM(G18:G21)</f>
        <v>0</v>
      </c>
      <c r="H22" s="114">
        <f t="shared" ref="H22" si="16">F22+G22</f>
        <v>0</v>
      </c>
      <c r="I22" s="101" t="e">
        <f t="shared" ref="I22" si="17">-H22/E22</f>
        <v>#DIV/0!</v>
      </c>
      <c r="J22" s="114">
        <f>SUM(J18:J21)</f>
        <v>0</v>
      </c>
      <c r="K22" s="101"/>
      <c r="L22" s="102" t="e">
        <f t="shared" si="0"/>
        <v>#DIV/0!</v>
      </c>
      <c r="M22" s="103">
        <f t="shared" ref="M22" si="18">SUM(M18:M21)</f>
        <v>0</v>
      </c>
      <c r="N22" s="177">
        <f t="shared" ref="N22" si="19">SUM(N18:N21)</f>
        <v>0</v>
      </c>
      <c r="O22" s="143" t="e">
        <f t="shared" si="3"/>
        <v>#DIV/0!</v>
      </c>
      <c r="P22" s="41"/>
      <c r="R22" s="41"/>
      <c r="S22" s="41"/>
    </row>
    <row r="23" spans="3:19" ht="15" customHeight="1" x14ac:dyDescent="0.25">
      <c r="C23" s="126" t="s">
        <v>264</v>
      </c>
      <c r="D23" s="131"/>
      <c r="E23" s="115"/>
      <c r="F23" s="115"/>
      <c r="G23" s="115"/>
      <c r="H23" s="115">
        <f t="shared" si="1"/>
        <v>0</v>
      </c>
      <c r="I23" s="120" t="e">
        <f t="shared" si="2"/>
        <v>#DIV/0!</v>
      </c>
      <c r="J23" s="115"/>
      <c r="K23" s="120"/>
      <c r="L23" s="45" t="e">
        <f t="shared" si="0"/>
        <v>#DIV/0!</v>
      </c>
      <c r="M23" s="116"/>
      <c r="N23" s="178"/>
      <c r="O23" s="144" t="e">
        <f t="shared" si="3"/>
        <v>#DIV/0!</v>
      </c>
    </row>
    <row r="24" spans="3:19" ht="15" customHeight="1" x14ac:dyDescent="0.25">
      <c r="C24" s="127" t="s">
        <v>265</v>
      </c>
      <c r="D24" s="132"/>
      <c r="E24" s="118"/>
      <c r="F24" s="118"/>
      <c r="G24" s="118"/>
      <c r="H24" s="117">
        <f t="shared" si="1"/>
        <v>0</v>
      </c>
      <c r="I24" s="121" t="e">
        <f t="shared" si="2"/>
        <v>#DIV/0!</v>
      </c>
      <c r="J24" s="117"/>
      <c r="K24" s="121"/>
      <c r="L24" s="46"/>
      <c r="M24" s="43"/>
      <c r="N24" s="176"/>
      <c r="O24" s="145" t="e">
        <f t="shared" si="3"/>
        <v>#DIV/0!</v>
      </c>
    </row>
    <row r="25" spans="3:19" ht="15" customHeight="1" x14ac:dyDescent="0.25">
      <c r="C25" s="128">
        <v>2022</v>
      </c>
      <c r="D25" s="133"/>
      <c r="E25" s="119"/>
      <c r="F25" s="119"/>
      <c r="G25" s="119"/>
      <c r="H25" s="119">
        <f t="shared" si="1"/>
        <v>0</v>
      </c>
      <c r="I25" s="122" t="e">
        <f t="shared" si="2"/>
        <v>#DIV/0!</v>
      </c>
      <c r="J25" s="119"/>
      <c r="K25" s="122"/>
      <c r="L25" s="109"/>
      <c r="M25" s="116"/>
      <c r="N25" s="178"/>
      <c r="O25" s="146" t="e">
        <f t="shared" si="3"/>
        <v>#DIV/0!</v>
      </c>
    </row>
    <row r="29" spans="3:19" x14ac:dyDescent="0.25">
      <c r="C29" s="37" t="s">
        <v>183</v>
      </c>
      <c r="D29" s="112">
        <f>D12+D17+D22-SUM(D8:D11,D13:D16,D18:D21)</f>
        <v>0</v>
      </c>
      <c r="E29" s="112">
        <f t="shared" ref="E29:M29" si="20">E12+E17+E22-SUM(E8:E11,E13:E16,E18:E21)</f>
        <v>0</v>
      </c>
      <c r="F29" s="112">
        <f t="shared" si="20"/>
        <v>0</v>
      </c>
      <c r="G29" s="112">
        <f t="shared" si="20"/>
        <v>0</v>
      </c>
      <c r="H29" s="112">
        <f t="shared" si="20"/>
        <v>0</v>
      </c>
      <c r="I29" s="112"/>
      <c r="J29" s="112">
        <f t="shared" si="20"/>
        <v>0</v>
      </c>
      <c r="K29" s="112"/>
      <c r="L29" s="112"/>
      <c r="M29" s="112">
        <f t="shared" si="20"/>
        <v>0</v>
      </c>
      <c r="N29" s="112">
        <f>N12+N17+N22-SUM(N8:N11,N13:N16,N18:N21)</f>
        <v>0</v>
      </c>
      <c r="O29" s="112"/>
    </row>
    <row r="30" spans="3:19" x14ac:dyDescent="0.25">
      <c r="C30" s="37" t="s">
        <v>183</v>
      </c>
      <c r="D30" s="112">
        <f>SUM(Database!I:I)-SUM(D12,D17,D22,D23)</f>
        <v>0</v>
      </c>
      <c r="E30" s="112">
        <f>SUM(Database!N:N)-SUM(E12,E17,E22,E23)</f>
        <v>0</v>
      </c>
      <c r="H30" s="112">
        <f>SUM(Database!V:V)-SUM(H12,H17,H22,H23)</f>
        <v>0</v>
      </c>
      <c r="M30" s="112">
        <f>SUM(Database!O:O)-SUM(M12,M17,M22,M23)</f>
        <v>0</v>
      </c>
      <c r="N30" s="112">
        <f>SUM(Database!P:P)-SUM(N12,N17,N22,N23)</f>
        <v>0</v>
      </c>
    </row>
  </sheetData>
  <dataValidations disablePrompts="1" count="1">
    <dataValidation type="list" allowBlank="1" showInputMessage="1" showErrorMessage="1" sqref="H1" xr:uid="{00000000-0002-0000-0300-000000000000}">
      <formula1>"No Choice,Yes Trade Secret,Not Trade Secret"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32"/>
  <sheetViews>
    <sheetView showGridLines="0" zoomScaleNormal="100" workbookViewId="0"/>
  </sheetViews>
  <sheetFormatPr defaultColWidth="9.140625" defaultRowHeight="15" x14ac:dyDescent="0.25"/>
  <cols>
    <col min="1" max="1" width="9.140625" style="47"/>
    <col min="2" max="2" width="20" style="47" customWidth="1"/>
    <col min="3" max="11" width="12.7109375" style="47" customWidth="1"/>
    <col min="12" max="16384" width="9.140625" style="47"/>
  </cols>
  <sheetData>
    <row r="1" spans="1:24" ht="18" thickBot="1" x14ac:dyDescent="0.35">
      <c r="A1" s="173" t="s">
        <v>248</v>
      </c>
      <c r="B1" s="174"/>
      <c r="C1" s="174"/>
      <c r="D1" s="175" t="s">
        <v>249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52"/>
    </row>
    <row r="2" spans="1:24" ht="18.75" x14ac:dyDescent="0.3">
      <c r="A2" s="75"/>
      <c r="B2" s="83" t="s">
        <v>155</v>
      </c>
      <c r="C2" s="63"/>
      <c r="D2" s="63"/>
      <c r="E2" s="76"/>
      <c r="F2" s="76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77"/>
    </row>
    <row r="3" spans="1:24" x14ac:dyDescent="0.25">
      <c r="A3" s="7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77"/>
    </row>
    <row r="4" spans="1:24" ht="15.75" thickBot="1" x14ac:dyDescent="0.3">
      <c r="A4" s="75"/>
      <c r="B4" s="66" t="s">
        <v>3</v>
      </c>
      <c r="C4" s="32" t="s">
        <v>269</v>
      </c>
      <c r="D4" s="33"/>
      <c r="E4" s="33"/>
      <c r="F4" s="33"/>
      <c r="G4" s="33"/>
      <c r="H4" s="33"/>
      <c r="I4" s="33"/>
      <c r="J4" s="34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77"/>
    </row>
    <row r="5" spans="1:24" x14ac:dyDescent="0.25">
      <c r="A5" s="75"/>
      <c r="B5" s="62" t="s">
        <v>270</v>
      </c>
      <c r="C5" s="51" t="s">
        <v>146</v>
      </c>
      <c r="D5" s="51" t="s">
        <v>147</v>
      </c>
      <c r="E5" s="48" t="s">
        <v>151</v>
      </c>
      <c r="F5" s="51" t="s">
        <v>150</v>
      </c>
      <c r="G5" s="48" t="s">
        <v>149</v>
      </c>
      <c r="H5" s="52" t="s">
        <v>148</v>
      </c>
      <c r="I5" s="52" t="s">
        <v>5</v>
      </c>
      <c r="J5" s="71" t="s">
        <v>154</v>
      </c>
      <c r="K5" s="62" t="s">
        <v>231</v>
      </c>
      <c r="L5" s="63"/>
      <c r="M5" s="35" t="s">
        <v>116</v>
      </c>
      <c r="N5" s="7"/>
      <c r="O5" s="7"/>
      <c r="P5" s="7"/>
      <c r="Q5" s="7"/>
      <c r="R5" s="7"/>
      <c r="S5" s="7"/>
      <c r="T5" s="7"/>
      <c r="U5" s="7"/>
      <c r="V5" s="7"/>
      <c r="W5" s="8"/>
      <c r="X5" s="77"/>
    </row>
    <row r="6" spans="1:24" x14ac:dyDescent="0.25">
      <c r="A6" s="75"/>
      <c r="B6" s="48" t="s">
        <v>146</v>
      </c>
      <c r="C6" s="53"/>
      <c r="D6" s="53"/>
      <c r="E6" s="54"/>
      <c r="F6" s="53"/>
      <c r="G6" s="54"/>
      <c r="H6" s="55"/>
      <c r="I6" s="55"/>
      <c r="J6" s="72"/>
      <c r="K6" s="67">
        <f>SUM(C6:J6)</f>
        <v>0</v>
      </c>
      <c r="L6" s="63"/>
      <c r="M6" s="9"/>
      <c r="N6" s="1" t="s">
        <v>152</v>
      </c>
      <c r="O6" s="1"/>
      <c r="P6" s="1"/>
      <c r="Q6" s="1"/>
      <c r="R6" s="1"/>
      <c r="S6" s="1"/>
      <c r="T6" s="1"/>
      <c r="U6" s="1"/>
      <c r="V6" s="1"/>
      <c r="W6" s="10"/>
      <c r="X6" s="77"/>
    </row>
    <row r="7" spans="1:24" x14ac:dyDescent="0.25">
      <c r="A7" s="75"/>
      <c r="B7" s="49" t="s">
        <v>147</v>
      </c>
      <c r="C7" s="56"/>
      <c r="D7" s="56"/>
      <c r="E7" s="57"/>
      <c r="F7" s="56"/>
      <c r="G7" s="57"/>
      <c r="H7" s="58"/>
      <c r="I7" s="58"/>
      <c r="J7" s="64"/>
      <c r="K7" s="67">
        <f t="shared" ref="K7:K12" si="0">SUM(C7:J7)</f>
        <v>0</v>
      </c>
      <c r="L7" s="63"/>
      <c r="M7" s="9"/>
      <c r="N7" s="1" t="s">
        <v>275</v>
      </c>
      <c r="O7" s="1"/>
      <c r="P7" s="1"/>
      <c r="Q7" s="1"/>
      <c r="R7" s="1"/>
      <c r="S7" s="1"/>
      <c r="T7" s="1"/>
      <c r="U7" s="1"/>
      <c r="V7" s="1"/>
      <c r="W7" s="10"/>
      <c r="X7" s="77"/>
    </row>
    <row r="8" spans="1:24" x14ac:dyDescent="0.25">
      <c r="A8" s="75"/>
      <c r="B8" s="49" t="s">
        <v>151</v>
      </c>
      <c r="C8" s="56"/>
      <c r="D8" s="56"/>
      <c r="E8" s="57"/>
      <c r="F8" s="56"/>
      <c r="G8" s="57"/>
      <c r="H8" s="58"/>
      <c r="I8" s="58"/>
      <c r="J8" s="64"/>
      <c r="K8" s="67">
        <f t="shared" si="0"/>
        <v>0</v>
      </c>
      <c r="L8" s="63"/>
      <c r="M8" s="9"/>
      <c r="N8" s="1" t="s">
        <v>276</v>
      </c>
      <c r="O8" s="1"/>
      <c r="P8" s="1"/>
      <c r="Q8" s="1"/>
      <c r="R8" s="1"/>
      <c r="S8" s="1"/>
      <c r="T8" s="1"/>
      <c r="U8" s="1"/>
      <c r="V8" s="1"/>
      <c r="W8" s="10"/>
      <c r="X8" s="77"/>
    </row>
    <row r="9" spans="1:24" x14ac:dyDescent="0.25">
      <c r="A9" s="75"/>
      <c r="B9" s="49" t="s">
        <v>150</v>
      </c>
      <c r="C9" s="56"/>
      <c r="D9" s="56"/>
      <c r="E9" s="57"/>
      <c r="F9" s="56"/>
      <c r="G9" s="57"/>
      <c r="H9" s="58"/>
      <c r="I9" s="58"/>
      <c r="J9" s="64"/>
      <c r="K9" s="67">
        <f t="shared" si="0"/>
        <v>0</v>
      </c>
      <c r="L9" s="63"/>
      <c r="M9" s="9"/>
      <c r="N9" s="3" t="s">
        <v>153</v>
      </c>
      <c r="O9" s="1"/>
      <c r="P9" s="1"/>
      <c r="Q9" s="1"/>
      <c r="R9" s="1"/>
      <c r="S9" s="1"/>
      <c r="T9" s="1"/>
      <c r="U9" s="1"/>
      <c r="V9" s="1"/>
      <c r="W9" s="10"/>
      <c r="X9" s="77"/>
    </row>
    <row r="10" spans="1:24" x14ac:dyDescent="0.25">
      <c r="A10" s="75"/>
      <c r="B10" s="49" t="s">
        <v>149</v>
      </c>
      <c r="C10" s="56"/>
      <c r="D10" s="56"/>
      <c r="E10" s="57"/>
      <c r="F10" s="56"/>
      <c r="G10" s="57"/>
      <c r="H10" s="58"/>
      <c r="I10" s="58"/>
      <c r="J10" s="64"/>
      <c r="K10" s="67">
        <f t="shared" si="0"/>
        <v>0</v>
      </c>
      <c r="L10" s="63"/>
      <c r="M10" s="9"/>
      <c r="N10" s="3" t="s">
        <v>277</v>
      </c>
      <c r="O10" s="1"/>
      <c r="P10" s="1"/>
      <c r="Q10" s="1"/>
      <c r="R10" s="1"/>
      <c r="S10" s="1"/>
      <c r="T10" s="1"/>
      <c r="U10" s="1"/>
      <c r="V10" s="1"/>
      <c r="W10" s="10"/>
      <c r="X10" s="77"/>
    </row>
    <row r="11" spans="1:24" ht="15.75" thickBot="1" x14ac:dyDescent="0.3">
      <c r="A11" s="75"/>
      <c r="B11" s="49" t="s">
        <v>148</v>
      </c>
      <c r="C11" s="56"/>
      <c r="D11" s="56"/>
      <c r="E11" s="57"/>
      <c r="F11" s="56"/>
      <c r="G11" s="57"/>
      <c r="H11" s="58"/>
      <c r="I11" s="58"/>
      <c r="J11" s="64"/>
      <c r="K11" s="67">
        <f t="shared" si="0"/>
        <v>0</v>
      </c>
      <c r="L11" s="63"/>
      <c r="M11" s="11"/>
      <c r="N11" s="12" t="s">
        <v>278</v>
      </c>
      <c r="O11" s="12"/>
      <c r="P11" s="12"/>
      <c r="Q11" s="12"/>
      <c r="R11" s="12"/>
      <c r="S11" s="12"/>
      <c r="T11" s="12"/>
      <c r="U11" s="12"/>
      <c r="V11" s="12"/>
      <c r="W11" s="13"/>
      <c r="X11" s="77"/>
    </row>
    <row r="12" spans="1:24" x14ac:dyDescent="0.25">
      <c r="A12" s="75"/>
      <c r="B12" s="50" t="s">
        <v>5</v>
      </c>
      <c r="C12" s="59"/>
      <c r="D12" s="59"/>
      <c r="E12" s="60"/>
      <c r="F12" s="59"/>
      <c r="G12" s="60"/>
      <c r="H12" s="61"/>
      <c r="I12" s="61"/>
      <c r="J12" s="73"/>
      <c r="K12" s="68">
        <f t="shared" si="0"/>
        <v>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77"/>
    </row>
    <row r="13" spans="1:24" x14ac:dyDescent="0.25">
      <c r="A13" s="75"/>
      <c r="B13" s="49" t="s">
        <v>271</v>
      </c>
      <c r="C13" s="56"/>
      <c r="D13" s="56"/>
      <c r="E13" s="57"/>
      <c r="F13" s="56"/>
      <c r="G13" s="57"/>
      <c r="H13" s="58"/>
      <c r="I13" s="58"/>
      <c r="J13" s="79"/>
      <c r="K13" s="78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77"/>
    </row>
    <row r="14" spans="1:24" x14ac:dyDescent="0.25">
      <c r="A14" s="75"/>
      <c r="B14" s="65" t="s">
        <v>272</v>
      </c>
      <c r="C14" s="69">
        <f>SUM(C6:C13)</f>
        <v>0</v>
      </c>
      <c r="D14" s="69">
        <f t="shared" ref="D14:I14" si="1">SUM(D6:D13)</f>
        <v>0</v>
      </c>
      <c r="E14" s="69">
        <f t="shared" si="1"/>
        <v>0</v>
      </c>
      <c r="F14" s="69">
        <f t="shared" si="1"/>
        <v>0</v>
      </c>
      <c r="G14" s="69">
        <f t="shared" si="1"/>
        <v>0</v>
      </c>
      <c r="H14" s="69">
        <f t="shared" si="1"/>
        <v>0</v>
      </c>
      <c r="I14" s="70">
        <f t="shared" si="1"/>
        <v>0</v>
      </c>
      <c r="J14" s="79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77"/>
    </row>
    <row r="15" spans="1:24" x14ac:dyDescent="0.25">
      <c r="A15" s="75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77"/>
    </row>
    <row r="16" spans="1:24" x14ac:dyDescent="0.25">
      <c r="A16" s="75"/>
      <c r="B16" s="63"/>
      <c r="C16" s="63"/>
      <c r="D16" s="66" t="s">
        <v>273</v>
      </c>
      <c r="E16" s="63"/>
      <c r="F16" s="63"/>
      <c r="G16" s="66" t="s">
        <v>274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77"/>
    </row>
    <row r="17" spans="1:24" x14ac:dyDescent="0.25">
      <c r="A17" s="75"/>
      <c r="B17" s="63"/>
      <c r="C17" s="63"/>
      <c r="D17" s="74">
        <f>SUM(K6:K12)</f>
        <v>0</v>
      </c>
      <c r="E17" s="63"/>
      <c r="F17" s="63"/>
      <c r="G17" s="74">
        <f>SUM(C14:I14)</f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77"/>
    </row>
    <row r="18" spans="1:24" x14ac:dyDescent="0.25">
      <c r="A18" s="75"/>
      <c r="B18" s="63"/>
      <c r="C18" s="63"/>
      <c r="D18" s="63"/>
      <c r="E18" s="63"/>
      <c r="F18" s="155" t="s">
        <v>213</v>
      </c>
      <c r="G18" s="156">
        <f>G17-'March Enrollment ACA &amp; Pre'!D75</f>
        <v>0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77"/>
    </row>
    <row r="19" spans="1:24" x14ac:dyDescent="0.2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</row>
    <row r="20" spans="1:24" x14ac:dyDescent="0.25">
      <c r="A20" s="5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52"/>
    </row>
    <row r="21" spans="1:24" x14ac:dyDescent="0.25">
      <c r="A21" s="75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77"/>
    </row>
    <row r="22" spans="1:24" ht="19.5" thickBot="1" x14ac:dyDescent="0.35">
      <c r="A22" s="75"/>
      <c r="B22" s="83" t="s">
        <v>156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77"/>
    </row>
    <row r="23" spans="1:24" x14ac:dyDescent="0.25">
      <c r="A23" s="75"/>
      <c r="B23" s="63" t="s">
        <v>4</v>
      </c>
      <c r="C23" s="48" t="s">
        <v>232</v>
      </c>
      <c r="D23" s="48" t="s">
        <v>279</v>
      </c>
      <c r="E23" s="63"/>
      <c r="F23" s="35" t="s">
        <v>116</v>
      </c>
      <c r="G23" s="7"/>
      <c r="H23" s="7"/>
      <c r="I23" s="7"/>
      <c r="J23" s="7"/>
      <c r="K23" s="7"/>
      <c r="L23" s="7"/>
      <c r="M23" s="7"/>
      <c r="N23" s="7"/>
      <c r="O23" s="7"/>
      <c r="P23" s="8"/>
      <c r="Q23" s="63"/>
      <c r="R23" s="63"/>
      <c r="S23" s="63"/>
      <c r="T23" s="63"/>
      <c r="U23" s="63"/>
      <c r="V23" s="63"/>
      <c r="W23" s="63"/>
      <c r="X23" s="77"/>
    </row>
    <row r="24" spans="1:24" x14ac:dyDescent="0.25">
      <c r="A24" s="75"/>
      <c r="B24" s="51" t="s">
        <v>146</v>
      </c>
      <c r="C24" s="84"/>
      <c r="D24" s="85"/>
      <c r="E24" s="63"/>
      <c r="F24" s="9"/>
      <c r="G24" s="1" t="s">
        <v>157</v>
      </c>
      <c r="H24" s="1"/>
      <c r="I24" s="1"/>
      <c r="J24" s="1"/>
      <c r="K24" s="1"/>
      <c r="L24" s="1"/>
      <c r="M24" s="1"/>
      <c r="N24" s="1"/>
      <c r="O24" s="1"/>
      <c r="P24" s="10"/>
      <c r="Q24" s="63"/>
      <c r="R24" s="63"/>
      <c r="S24" s="63"/>
      <c r="T24" s="63"/>
      <c r="U24" s="63"/>
      <c r="V24" s="63"/>
      <c r="W24" s="63"/>
      <c r="X24" s="77"/>
    </row>
    <row r="25" spans="1:24" x14ac:dyDescent="0.25">
      <c r="A25" s="75"/>
      <c r="B25" s="75" t="s">
        <v>147</v>
      </c>
      <c r="C25" s="86"/>
      <c r="D25" s="87"/>
      <c r="E25" s="63"/>
      <c r="F25" s="9"/>
      <c r="G25" s="1" t="s">
        <v>280</v>
      </c>
      <c r="H25" s="1"/>
      <c r="I25" s="1"/>
      <c r="J25" s="1"/>
      <c r="K25" s="1"/>
      <c r="L25" s="1"/>
      <c r="M25" s="1"/>
      <c r="N25" s="1"/>
      <c r="O25" s="1"/>
      <c r="P25" s="10"/>
      <c r="Q25" s="63"/>
      <c r="R25" s="63"/>
      <c r="S25" s="63"/>
      <c r="T25" s="63"/>
      <c r="U25" s="63"/>
      <c r="V25" s="63"/>
      <c r="W25" s="63"/>
      <c r="X25" s="77"/>
    </row>
    <row r="26" spans="1:24" x14ac:dyDescent="0.25">
      <c r="A26" s="75"/>
      <c r="B26" s="75" t="s">
        <v>151</v>
      </c>
      <c r="C26" s="86"/>
      <c r="D26" s="87"/>
      <c r="E26" s="63"/>
      <c r="F26" s="9"/>
      <c r="G26" s="1" t="s">
        <v>158</v>
      </c>
      <c r="H26" s="1"/>
      <c r="I26" s="1"/>
      <c r="J26" s="1"/>
      <c r="K26" s="1"/>
      <c r="L26" s="1"/>
      <c r="M26" s="1"/>
      <c r="N26" s="1"/>
      <c r="O26" s="1"/>
      <c r="P26" s="10"/>
      <c r="Q26" s="63"/>
      <c r="R26" s="63"/>
      <c r="S26" s="63"/>
      <c r="T26" s="63"/>
      <c r="U26" s="63"/>
      <c r="V26" s="63"/>
      <c r="W26" s="63"/>
      <c r="X26" s="77"/>
    </row>
    <row r="27" spans="1:24" x14ac:dyDescent="0.25">
      <c r="A27" s="75"/>
      <c r="B27" s="75" t="s">
        <v>150</v>
      </c>
      <c r="C27" s="86"/>
      <c r="D27" s="87"/>
      <c r="E27" s="63"/>
      <c r="F27" s="9"/>
      <c r="G27" s="3"/>
      <c r="H27" s="1"/>
      <c r="I27" s="1"/>
      <c r="J27" s="1"/>
      <c r="K27" s="1"/>
      <c r="L27" s="1"/>
      <c r="M27" s="1"/>
      <c r="N27" s="1"/>
      <c r="O27" s="1"/>
      <c r="P27" s="10"/>
      <c r="Q27" s="63"/>
      <c r="R27" s="63"/>
      <c r="S27" s="63"/>
      <c r="T27" s="63"/>
      <c r="U27" s="63"/>
      <c r="V27" s="63"/>
      <c r="W27" s="63"/>
      <c r="X27" s="77"/>
    </row>
    <row r="28" spans="1:24" x14ac:dyDescent="0.25">
      <c r="A28" s="75"/>
      <c r="B28" s="75" t="s">
        <v>149</v>
      </c>
      <c r="C28" s="86"/>
      <c r="D28" s="87"/>
      <c r="E28" s="63"/>
      <c r="F28" s="9"/>
      <c r="G28" s="3"/>
      <c r="H28" s="1"/>
      <c r="I28" s="1"/>
      <c r="J28" s="1"/>
      <c r="K28" s="1"/>
      <c r="L28" s="1"/>
      <c r="M28" s="1"/>
      <c r="N28" s="1"/>
      <c r="O28" s="1"/>
      <c r="P28" s="10"/>
      <c r="Q28" s="63"/>
      <c r="R28" s="63"/>
      <c r="S28" s="63"/>
      <c r="T28" s="63"/>
      <c r="U28" s="63"/>
      <c r="V28" s="63"/>
      <c r="W28" s="63"/>
      <c r="X28" s="77"/>
    </row>
    <row r="29" spans="1:24" ht="15.75" thickBot="1" x14ac:dyDescent="0.3">
      <c r="A29" s="75"/>
      <c r="B29" s="75" t="s">
        <v>148</v>
      </c>
      <c r="C29" s="86"/>
      <c r="D29" s="87"/>
      <c r="E29" s="63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63"/>
      <c r="R29" s="63"/>
      <c r="S29" s="63"/>
      <c r="T29" s="63"/>
      <c r="U29" s="63"/>
      <c r="V29" s="63"/>
      <c r="W29" s="63"/>
      <c r="X29" s="77"/>
    </row>
    <row r="30" spans="1:24" x14ac:dyDescent="0.25">
      <c r="A30" s="75"/>
      <c r="B30" s="80" t="s">
        <v>5</v>
      </c>
      <c r="C30" s="88"/>
      <c r="D30" s="89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77"/>
    </row>
    <row r="31" spans="1:24" x14ac:dyDescent="0.25">
      <c r="A31" s="75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77"/>
    </row>
    <row r="32" spans="1:24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2"/>
    </row>
  </sheetData>
  <dataValidations count="1">
    <dataValidation type="list" allowBlank="1" showInputMessage="1" showErrorMessage="1" sqref="D1" xr:uid="{00000000-0002-0000-0400-000000000000}">
      <formula1>"No Choice,Yes Trade Secret,Not Trade Secret"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2"/>
  <sheetViews>
    <sheetView showGridLines="0" zoomScale="115" zoomScaleNormal="115" workbookViewId="0"/>
  </sheetViews>
  <sheetFormatPr defaultColWidth="9.140625" defaultRowHeight="15" x14ac:dyDescent="0.25"/>
  <cols>
    <col min="1" max="1" width="9.140625" style="47"/>
    <col min="2" max="2" width="20" style="47" customWidth="1"/>
    <col min="3" max="12" width="12.7109375" style="47" customWidth="1"/>
    <col min="13" max="16384" width="9.140625" style="47"/>
  </cols>
  <sheetData>
    <row r="1" spans="1:19" ht="18" thickBot="1" x14ac:dyDescent="0.35">
      <c r="A1" s="173" t="s">
        <v>248</v>
      </c>
      <c r="B1" s="174"/>
      <c r="C1" s="174"/>
      <c r="D1" s="175" t="s">
        <v>249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52"/>
    </row>
    <row r="2" spans="1:19" ht="18.75" x14ac:dyDescent="0.3">
      <c r="A2" s="75"/>
      <c r="B2" s="83" t="s">
        <v>228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77"/>
    </row>
    <row r="3" spans="1:19" ht="15" customHeight="1" thickBot="1" x14ac:dyDescent="0.35">
      <c r="A3" s="75"/>
      <c r="B3" s="8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7"/>
    </row>
    <row r="4" spans="1:19" ht="15" customHeight="1" x14ac:dyDescent="0.25">
      <c r="A4" s="75"/>
      <c r="B4" s="63" t="s">
        <v>0</v>
      </c>
      <c r="C4" s="48" t="s">
        <v>49</v>
      </c>
      <c r="D4" s="48" t="s">
        <v>3</v>
      </c>
      <c r="E4" s="48" t="s">
        <v>229</v>
      </c>
      <c r="F4" s="63"/>
      <c r="G4" s="35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63"/>
      <c r="S4" s="77"/>
    </row>
    <row r="5" spans="1:19" ht="15" customHeight="1" x14ac:dyDescent="0.25">
      <c r="A5" s="75"/>
      <c r="B5" s="51">
        <v>2018</v>
      </c>
      <c r="C5" s="22"/>
      <c r="D5" s="22"/>
      <c r="E5" s="22" t="e">
        <f>C5/D5</f>
        <v>#DIV/0!</v>
      </c>
      <c r="F5" s="63"/>
      <c r="G5" s="9"/>
      <c r="H5" s="1" t="s">
        <v>281</v>
      </c>
      <c r="I5" s="1"/>
      <c r="J5" s="1"/>
      <c r="K5" s="1"/>
      <c r="L5" s="1"/>
      <c r="M5" s="1"/>
      <c r="N5" s="1"/>
      <c r="O5" s="1"/>
      <c r="P5" s="1"/>
      <c r="Q5" s="10"/>
      <c r="R5" s="63"/>
      <c r="S5" s="77"/>
    </row>
    <row r="6" spans="1:19" ht="15" customHeight="1" x14ac:dyDescent="0.25">
      <c r="A6" s="75"/>
      <c r="B6" s="75">
        <f>B5+1</f>
        <v>2019</v>
      </c>
      <c r="C6" s="25"/>
      <c r="D6" s="25"/>
      <c r="E6" s="25" t="e">
        <f t="shared" ref="E6:E8" si="0">C6/D6</f>
        <v>#DIV/0!</v>
      </c>
      <c r="F6" s="63"/>
      <c r="G6" s="9"/>
      <c r="H6" s="1" t="s">
        <v>226</v>
      </c>
      <c r="I6" s="1"/>
      <c r="J6" s="1"/>
      <c r="K6" s="1"/>
      <c r="L6" s="1"/>
      <c r="M6" s="1"/>
      <c r="N6" s="1"/>
      <c r="O6" s="1"/>
      <c r="P6" s="1"/>
      <c r="Q6" s="10"/>
      <c r="R6" s="63"/>
      <c r="S6" s="77"/>
    </row>
    <row r="7" spans="1:19" ht="15" customHeight="1" x14ac:dyDescent="0.25">
      <c r="A7" s="75"/>
      <c r="B7" s="75">
        <f t="shared" ref="B7:B8" si="1">B6+1</f>
        <v>2020</v>
      </c>
      <c r="C7" s="25"/>
      <c r="D7" s="25"/>
      <c r="E7" s="25" t="e">
        <f t="shared" si="0"/>
        <v>#DIV/0!</v>
      </c>
      <c r="F7" s="63"/>
      <c r="G7" s="9"/>
      <c r="H7" s="1" t="s">
        <v>227</v>
      </c>
      <c r="I7" s="1"/>
      <c r="J7" s="1"/>
      <c r="K7" s="1"/>
      <c r="L7" s="1"/>
      <c r="M7" s="1"/>
      <c r="N7" s="1"/>
      <c r="O7" s="1"/>
      <c r="P7" s="1"/>
      <c r="Q7" s="10"/>
      <c r="R7" s="63"/>
      <c r="S7" s="77"/>
    </row>
    <row r="8" spans="1:19" ht="15" customHeight="1" x14ac:dyDescent="0.25">
      <c r="A8" s="75"/>
      <c r="B8" s="80">
        <f t="shared" si="1"/>
        <v>2021</v>
      </c>
      <c r="C8" s="27"/>
      <c r="D8" s="27"/>
      <c r="E8" s="27" t="e">
        <f t="shared" si="0"/>
        <v>#DIV/0!</v>
      </c>
      <c r="F8" s="63"/>
      <c r="G8" s="9"/>
      <c r="H8" s="1" t="s">
        <v>297</v>
      </c>
      <c r="I8" s="1"/>
      <c r="J8" s="1"/>
      <c r="K8" s="1"/>
      <c r="L8" s="1"/>
      <c r="M8" s="1"/>
      <c r="N8" s="1"/>
      <c r="O8" s="1"/>
      <c r="P8" s="1"/>
      <c r="Q8" s="10"/>
      <c r="R8" s="63"/>
      <c r="S8" s="77"/>
    </row>
    <row r="9" spans="1:19" ht="15.75" thickBot="1" x14ac:dyDescent="0.3">
      <c r="A9" s="75"/>
      <c r="B9" s="63"/>
      <c r="C9" s="63"/>
      <c r="D9" s="63"/>
      <c r="E9" s="63"/>
      <c r="F9" s="63"/>
      <c r="G9" s="11"/>
      <c r="H9" s="12" t="s">
        <v>230</v>
      </c>
      <c r="I9" s="12"/>
      <c r="J9" s="12"/>
      <c r="K9" s="12"/>
      <c r="L9" s="12"/>
      <c r="M9" s="12"/>
      <c r="N9" s="12"/>
      <c r="O9" s="12"/>
      <c r="P9" s="12"/>
      <c r="Q9" s="13"/>
      <c r="R9" s="63"/>
      <c r="S9" s="77"/>
    </row>
    <row r="10" spans="1:19" x14ac:dyDescent="0.25">
      <c r="A10" s="75"/>
      <c r="B10" s="155" t="s">
        <v>183</v>
      </c>
      <c r="C10" s="156"/>
      <c r="D10" s="156">
        <f>SUM(D5:D8)-SUM(Database!I:I)</f>
        <v>0</v>
      </c>
      <c r="E10" s="156" t="e">
        <f>SUMPRODUCT(D5:D8,E5:E8)-SUM(C5:C8)</f>
        <v>#DIV/0!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77"/>
    </row>
    <row r="11" spans="1:19" x14ac:dyDescent="0.25">
      <c r="A11" s="75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77"/>
    </row>
    <row r="12" spans="1:19" x14ac:dyDescent="0.25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</row>
  </sheetData>
  <dataValidations count="1">
    <dataValidation type="list" allowBlank="1" showInputMessage="1" showErrorMessage="1" sqref="D1" xr:uid="{00000000-0002-0000-05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2"/>
  <sheetViews>
    <sheetView showGridLines="0" zoomScale="115" zoomScaleNormal="115" workbookViewId="0"/>
  </sheetViews>
  <sheetFormatPr defaultColWidth="9.140625" defaultRowHeight="15" x14ac:dyDescent="0.25"/>
  <cols>
    <col min="1" max="1" width="9.140625" style="47"/>
    <col min="2" max="2" width="20" style="47" customWidth="1"/>
    <col min="3" max="12" width="12.7109375" style="47" customWidth="1"/>
    <col min="13" max="16384" width="9.140625" style="47"/>
  </cols>
  <sheetData>
    <row r="1" spans="1:19" ht="18" thickBot="1" x14ac:dyDescent="0.35">
      <c r="A1" s="173" t="s">
        <v>248</v>
      </c>
      <c r="B1" s="174"/>
      <c r="C1" s="174"/>
      <c r="D1" s="175" t="s">
        <v>249</v>
      </c>
      <c r="E1" s="168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52"/>
    </row>
    <row r="2" spans="1:19" ht="18.75" x14ac:dyDescent="0.3">
      <c r="A2" s="75"/>
      <c r="B2" s="83" t="s">
        <v>233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77"/>
    </row>
    <row r="3" spans="1:19" ht="15" customHeight="1" thickBot="1" x14ac:dyDescent="0.35">
      <c r="A3" s="75"/>
      <c r="B3" s="8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77"/>
    </row>
    <row r="4" spans="1:19" ht="15" customHeight="1" x14ac:dyDescent="0.25">
      <c r="A4" s="75"/>
      <c r="B4" s="63" t="s">
        <v>0</v>
      </c>
      <c r="C4" s="48">
        <v>2020</v>
      </c>
      <c r="D4" s="48">
        <v>2021</v>
      </c>
      <c r="E4" s="48">
        <v>2022</v>
      </c>
      <c r="F4" s="63"/>
      <c r="G4" s="35" t="s">
        <v>116</v>
      </c>
      <c r="H4" s="7"/>
      <c r="I4" s="7"/>
      <c r="J4" s="7"/>
      <c r="K4" s="7"/>
      <c r="L4" s="7"/>
      <c r="M4" s="7"/>
      <c r="N4" s="7"/>
      <c r="O4" s="7"/>
      <c r="P4" s="7"/>
      <c r="Q4" s="8"/>
      <c r="R4" s="63"/>
      <c r="S4" s="77"/>
    </row>
    <row r="5" spans="1:19" ht="15" customHeight="1" x14ac:dyDescent="0.25">
      <c r="A5" s="75"/>
      <c r="B5" s="51" t="s">
        <v>240</v>
      </c>
      <c r="C5" s="22"/>
      <c r="D5" s="22"/>
      <c r="E5" s="22"/>
      <c r="F5" s="63"/>
      <c r="G5" s="9"/>
      <c r="H5" s="1" t="s">
        <v>235</v>
      </c>
      <c r="I5" s="1"/>
      <c r="J5" s="1"/>
      <c r="K5" s="1"/>
      <c r="L5" s="1"/>
      <c r="M5" s="1"/>
      <c r="N5" s="1"/>
      <c r="O5" s="1"/>
      <c r="P5" s="1"/>
      <c r="Q5" s="10"/>
      <c r="R5" s="63"/>
      <c r="S5" s="77"/>
    </row>
    <row r="6" spans="1:19" ht="15" customHeight="1" x14ac:dyDescent="0.25">
      <c r="A6" s="75"/>
      <c r="B6" s="75" t="s">
        <v>239</v>
      </c>
      <c r="C6" s="25"/>
      <c r="D6" s="25"/>
      <c r="E6" s="25"/>
      <c r="F6" s="63"/>
      <c r="G6" s="9"/>
      <c r="H6" s="1" t="s">
        <v>236</v>
      </c>
      <c r="I6" s="1"/>
      <c r="J6" s="1"/>
      <c r="K6" s="1"/>
      <c r="L6" s="1"/>
      <c r="M6" s="1"/>
      <c r="N6" s="1"/>
      <c r="O6" s="1"/>
      <c r="P6" s="1"/>
      <c r="Q6" s="10"/>
      <c r="R6" s="63"/>
      <c r="S6" s="77"/>
    </row>
    <row r="7" spans="1:19" ht="15" customHeight="1" x14ac:dyDescent="0.25">
      <c r="A7" s="75"/>
      <c r="B7" s="155" t="s">
        <v>49</v>
      </c>
      <c r="C7" s="165">
        <f>SUM(C5:C6)</f>
        <v>0</v>
      </c>
      <c r="D7" s="165">
        <f t="shared" ref="D7:E7" si="0">SUM(D5:D6)</f>
        <v>0</v>
      </c>
      <c r="E7" s="165">
        <f t="shared" si="0"/>
        <v>0</v>
      </c>
      <c r="F7" s="63"/>
      <c r="G7" s="9"/>
      <c r="H7" s="1" t="s">
        <v>251</v>
      </c>
      <c r="I7" s="1"/>
      <c r="J7" s="1"/>
      <c r="K7" s="1"/>
      <c r="L7" s="1"/>
      <c r="M7" s="1"/>
      <c r="N7" s="1"/>
      <c r="O7" s="1"/>
      <c r="P7" s="1"/>
      <c r="Q7" s="10"/>
      <c r="R7" s="63"/>
      <c r="S7" s="77"/>
    </row>
    <row r="8" spans="1:19" ht="15" customHeight="1" x14ac:dyDescent="0.25">
      <c r="A8" s="75"/>
      <c r="B8" s="63"/>
      <c r="C8" s="63"/>
      <c r="D8" s="63"/>
      <c r="E8" s="63"/>
      <c r="F8" s="63"/>
      <c r="G8" s="9"/>
      <c r="H8" s="1"/>
      <c r="I8" s="1" t="s">
        <v>241</v>
      </c>
      <c r="J8" s="1"/>
      <c r="K8" s="1"/>
      <c r="L8" s="1"/>
      <c r="M8" s="1"/>
      <c r="N8" s="1"/>
      <c r="O8" s="1"/>
      <c r="P8" s="1"/>
      <c r="Q8" s="10"/>
      <c r="R8" s="63"/>
      <c r="S8" s="77"/>
    </row>
    <row r="9" spans="1:19" x14ac:dyDescent="0.25">
      <c r="A9" s="75"/>
      <c r="B9" s="63"/>
      <c r="C9" s="63"/>
      <c r="D9" s="63"/>
      <c r="E9" s="63"/>
      <c r="F9" s="63"/>
      <c r="G9" s="9"/>
      <c r="H9" s="1"/>
      <c r="I9" s="1" t="s">
        <v>234</v>
      </c>
      <c r="J9" s="1"/>
      <c r="K9" s="1"/>
      <c r="L9" s="1"/>
      <c r="M9" s="1"/>
      <c r="N9" s="1"/>
      <c r="O9" s="1"/>
      <c r="P9" s="1"/>
      <c r="Q9" s="10"/>
      <c r="R9" s="63"/>
      <c r="S9" s="77"/>
    </row>
    <row r="10" spans="1:19" x14ac:dyDescent="0.25">
      <c r="A10" s="75"/>
      <c r="B10" s="63"/>
      <c r="C10" s="63"/>
      <c r="D10" s="63"/>
      <c r="E10" s="63"/>
      <c r="F10" s="63"/>
      <c r="G10" s="9"/>
      <c r="H10" s="1" t="s">
        <v>238</v>
      </c>
      <c r="I10" s="1"/>
      <c r="J10" s="1"/>
      <c r="K10" s="1"/>
      <c r="L10" s="1"/>
      <c r="M10" s="1"/>
      <c r="N10" s="1"/>
      <c r="O10" s="1"/>
      <c r="P10" s="1"/>
      <c r="Q10" s="10"/>
      <c r="R10" s="63"/>
      <c r="S10" s="77"/>
    </row>
    <row r="11" spans="1:19" ht="15.75" thickBot="1" x14ac:dyDescent="0.3">
      <c r="A11" s="75"/>
      <c r="B11" s="63"/>
      <c r="C11" s="63"/>
      <c r="D11" s="63"/>
      <c r="E11" s="63"/>
      <c r="F11" s="63"/>
      <c r="G11" s="11"/>
      <c r="H11" s="14" t="s">
        <v>294</v>
      </c>
      <c r="I11" s="12"/>
      <c r="J11" s="12"/>
      <c r="K11" s="12"/>
      <c r="L11" s="12"/>
      <c r="M11" s="12"/>
      <c r="N11" s="12"/>
      <c r="O11" s="12"/>
      <c r="P11" s="12"/>
      <c r="Q11" s="13"/>
      <c r="R11" s="63"/>
      <c r="S11" s="77"/>
    </row>
    <row r="12" spans="1:19" x14ac:dyDescent="0.25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</row>
  </sheetData>
  <dataValidations count="1">
    <dataValidation type="list" allowBlank="1" showInputMessage="1" showErrorMessage="1" sqref="D1" xr:uid="{00000000-0002-0000-0600-000000000000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4153-44F3-4C89-8F00-CB129A472C54}">
  <sheetPr>
    <tabColor rgb="FFFFFF00"/>
  </sheetPr>
  <dimension ref="A1:U13"/>
  <sheetViews>
    <sheetView showGridLines="0" zoomScale="115" zoomScaleNormal="115" workbookViewId="0"/>
  </sheetViews>
  <sheetFormatPr defaultColWidth="9.140625" defaultRowHeight="15" x14ac:dyDescent="0.25"/>
  <cols>
    <col min="1" max="1" width="9.140625" style="47"/>
    <col min="2" max="2" width="20" style="47" customWidth="1"/>
    <col min="3" max="14" width="12.7109375" style="47" customWidth="1"/>
    <col min="15" max="16384" width="9.140625" style="47"/>
  </cols>
  <sheetData>
    <row r="1" spans="1:21" ht="18" thickBot="1" x14ac:dyDescent="0.35">
      <c r="A1" s="173" t="s">
        <v>248</v>
      </c>
      <c r="B1" s="174"/>
      <c r="C1" s="174"/>
      <c r="D1" s="175" t="s">
        <v>249</v>
      </c>
      <c r="E1" s="175"/>
      <c r="F1" s="168"/>
      <c r="G1" s="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52"/>
    </row>
    <row r="2" spans="1:21" ht="18.75" x14ac:dyDescent="0.3">
      <c r="A2" s="75"/>
      <c r="B2" s="83" t="s">
        <v>289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7"/>
    </row>
    <row r="3" spans="1:21" ht="15" customHeight="1" thickBot="1" x14ac:dyDescent="0.35">
      <c r="A3" s="75"/>
      <c r="B3" s="8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77"/>
    </row>
    <row r="4" spans="1:21" ht="15" customHeight="1" x14ac:dyDescent="0.25">
      <c r="A4" s="75"/>
      <c r="B4" s="63" t="s">
        <v>288</v>
      </c>
      <c r="C4" s="48" t="s">
        <v>258</v>
      </c>
      <c r="D4" s="48" t="s">
        <v>259</v>
      </c>
      <c r="E4" s="48" t="s">
        <v>3</v>
      </c>
      <c r="F4" s="48" t="s">
        <v>298</v>
      </c>
      <c r="G4" s="48" t="s">
        <v>299</v>
      </c>
      <c r="H4" s="63"/>
      <c r="I4" s="35" t="s">
        <v>116</v>
      </c>
      <c r="J4" s="7"/>
      <c r="K4" s="7"/>
      <c r="L4" s="7"/>
      <c r="M4" s="7"/>
      <c r="N4" s="7"/>
      <c r="O4" s="7"/>
      <c r="P4" s="7"/>
      <c r="Q4" s="7"/>
      <c r="R4" s="7"/>
      <c r="S4" s="8"/>
      <c r="T4" s="63"/>
      <c r="U4" s="77"/>
    </row>
    <row r="5" spans="1:21" ht="15" customHeight="1" x14ac:dyDescent="0.25">
      <c r="A5" s="75"/>
      <c r="B5" s="51" t="s">
        <v>284</v>
      </c>
      <c r="C5" s="22"/>
      <c r="D5" s="22"/>
      <c r="E5" s="22"/>
      <c r="F5" s="22" t="e">
        <f>C5/$E5</f>
        <v>#DIV/0!</v>
      </c>
      <c r="G5" s="22" t="e">
        <f t="shared" ref="G5:G9" si="0">D5/$E5</f>
        <v>#DIV/0!</v>
      </c>
      <c r="H5" s="63"/>
      <c r="I5" s="9"/>
      <c r="J5" s="1" t="s">
        <v>283</v>
      </c>
      <c r="K5" s="1"/>
      <c r="L5" s="1"/>
      <c r="M5" s="1"/>
      <c r="N5" s="1"/>
      <c r="O5" s="1"/>
      <c r="P5" s="1"/>
      <c r="Q5" s="1"/>
      <c r="R5" s="1"/>
      <c r="S5" s="10"/>
      <c r="T5" s="63"/>
      <c r="U5" s="77"/>
    </row>
    <row r="6" spans="1:21" ht="15" customHeight="1" x14ac:dyDescent="0.25">
      <c r="A6" s="75"/>
      <c r="B6" s="75" t="s">
        <v>285</v>
      </c>
      <c r="C6" s="25"/>
      <c r="D6" s="25"/>
      <c r="E6" s="25"/>
      <c r="F6" s="25" t="e">
        <f t="shared" ref="F6:F8" si="1">C6/$E6</f>
        <v>#DIV/0!</v>
      </c>
      <c r="G6" s="25" t="e">
        <f t="shared" si="0"/>
        <v>#DIV/0!</v>
      </c>
      <c r="H6" s="63"/>
      <c r="I6" s="9"/>
      <c r="J6" s="1" t="s">
        <v>290</v>
      </c>
      <c r="K6" s="1"/>
      <c r="L6" s="1"/>
      <c r="M6" s="1"/>
      <c r="N6" s="1"/>
      <c r="O6" s="1"/>
      <c r="P6" s="1"/>
      <c r="Q6" s="1"/>
      <c r="R6" s="1"/>
      <c r="S6" s="10"/>
      <c r="T6" s="63"/>
      <c r="U6" s="77"/>
    </row>
    <row r="7" spans="1:21" ht="15" customHeight="1" x14ac:dyDescent="0.25">
      <c r="A7" s="75"/>
      <c r="B7" s="75" t="s">
        <v>286</v>
      </c>
      <c r="C7" s="25"/>
      <c r="D7" s="25"/>
      <c r="E7" s="25"/>
      <c r="F7" s="25" t="e">
        <f t="shared" si="1"/>
        <v>#DIV/0!</v>
      </c>
      <c r="G7" s="25" t="e">
        <f t="shared" si="0"/>
        <v>#DIV/0!</v>
      </c>
      <c r="H7" s="63"/>
      <c r="I7" s="9"/>
      <c r="J7" s="1" t="s">
        <v>291</v>
      </c>
      <c r="K7" s="1"/>
      <c r="L7" s="1"/>
      <c r="M7" s="1"/>
      <c r="N7" s="1"/>
      <c r="O7" s="1"/>
      <c r="P7" s="1"/>
      <c r="Q7" s="1"/>
      <c r="R7" s="1"/>
      <c r="S7" s="10"/>
      <c r="T7" s="63"/>
      <c r="U7" s="77"/>
    </row>
    <row r="8" spans="1:21" ht="15" customHeight="1" x14ac:dyDescent="0.25">
      <c r="A8" s="75"/>
      <c r="B8" s="80" t="s">
        <v>287</v>
      </c>
      <c r="C8" s="27"/>
      <c r="D8" s="27"/>
      <c r="E8" s="27"/>
      <c r="F8" s="27" t="e">
        <f t="shared" si="1"/>
        <v>#DIV/0!</v>
      </c>
      <c r="G8" s="27" t="e">
        <f t="shared" si="0"/>
        <v>#DIV/0!</v>
      </c>
      <c r="H8" s="63"/>
      <c r="I8" s="9"/>
      <c r="J8" s="1"/>
      <c r="K8" s="1"/>
      <c r="L8" s="1"/>
      <c r="M8" s="1"/>
      <c r="N8" s="1"/>
      <c r="O8" s="1"/>
      <c r="P8" s="1"/>
      <c r="Q8" s="1"/>
      <c r="R8" s="1"/>
      <c r="S8" s="10"/>
      <c r="T8" s="63"/>
      <c r="U8" s="77"/>
    </row>
    <row r="9" spans="1:21" ht="15" customHeight="1" x14ac:dyDescent="0.25">
      <c r="A9" s="75"/>
      <c r="B9" s="181">
        <v>2020</v>
      </c>
      <c r="C9" s="182">
        <f>SUM(C5:C8)</f>
        <v>0</v>
      </c>
      <c r="D9" s="182">
        <f>SUM(D5:D8)</f>
        <v>0</v>
      </c>
      <c r="E9" s="182">
        <f>SUM(E5:E8)</f>
        <v>0</v>
      </c>
      <c r="F9" s="182" t="e">
        <f t="shared" ref="F9" si="2">C9/$E9</f>
        <v>#DIV/0!</v>
      </c>
      <c r="G9" s="182" t="e">
        <f t="shared" si="0"/>
        <v>#DIV/0!</v>
      </c>
      <c r="H9" s="63"/>
      <c r="I9" s="9"/>
      <c r="J9" s="1"/>
      <c r="K9" s="1"/>
      <c r="L9" s="1"/>
      <c r="M9" s="1"/>
      <c r="N9" s="1"/>
      <c r="O9" s="1"/>
      <c r="P9" s="1"/>
      <c r="Q9" s="1"/>
      <c r="R9" s="1"/>
      <c r="S9" s="10"/>
      <c r="T9" s="63"/>
      <c r="U9" s="77"/>
    </row>
    <row r="10" spans="1:21" ht="15.75" thickBot="1" x14ac:dyDescent="0.3">
      <c r="A10" s="75"/>
      <c r="B10" s="63"/>
      <c r="C10" s="63"/>
      <c r="D10" s="63"/>
      <c r="E10" s="63"/>
      <c r="F10" s="63"/>
      <c r="G10" s="63"/>
      <c r="H10" s="63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63"/>
      <c r="U10" s="77"/>
    </row>
    <row r="11" spans="1:21" x14ac:dyDescent="0.25">
      <c r="A11" s="75"/>
      <c r="B11" s="155" t="s">
        <v>183</v>
      </c>
      <c r="C11" s="183">
        <f>C9-SUMIFS(Database!Z:Z,Database!$A:$A,'Covid Normalization'!$B$9)</f>
        <v>0</v>
      </c>
      <c r="D11" s="156">
        <f>D9-SUMIFS(Database!AA:AA,Database!$A:$A,'Covid Normalization'!$B$9)</f>
        <v>0</v>
      </c>
      <c r="E11" s="156">
        <f>E9-SUMIFS(Database!I:I,Database!$A:$A,'Covid Normalization'!$B$9)</f>
        <v>0</v>
      </c>
      <c r="F11" s="63"/>
      <c r="G11" s="78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77"/>
    </row>
    <row r="12" spans="1:21" x14ac:dyDescent="0.25">
      <c r="A12" s="75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77"/>
    </row>
    <row r="13" spans="1:21" x14ac:dyDescent="0.25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2"/>
    </row>
  </sheetData>
  <dataValidations count="1">
    <dataValidation type="list" allowBlank="1" showInputMessage="1" showErrorMessage="1" sqref="D1:E1" xr:uid="{28A7A44E-E08D-40B8-BE91-D70A1C14A372}">
      <formula1>"No Choice,Yes Trade Secret,Not Trade Secret"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Database</vt:lpstr>
      <vt:lpstr>March Enrollment ACA &amp; Pre</vt:lpstr>
      <vt:lpstr>Quarterly Experience Exhibit</vt:lpstr>
      <vt:lpstr>BuyUpDowns &amp; Risk Score</vt:lpstr>
      <vt:lpstr>CSR</vt:lpstr>
      <vt:lpstr>Admin</vt:lpstr>
      <vt:lpstr>Covid Normalization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Collins, Kyle</dc:creator>
  <cp:lastModifiedBy>Flournory, Janice</cp:lastModifiedBy>
  <dcterms:created xsi:type="dcterms:W3CDTF">2018-08-22T18:12:57Z</dcterms:created>
  <dcterms:modified xsi:type="dcterms:W3CDTF">2021-05-07T21:18:00Z</dcterms:modified>
</cp:coreProperties>
</file>