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fstlhhqfp2\OIRShare\Chief of Staff\Market Research and Technology\Systems and Programming\Web Files\Identify Finder\"/>
    </mc:Choice>
  </mc:AlternateContent>
  <xr:revisionPtr revIDLastSave="0" documentId="8_{DD8F3D79-9E82-4B30-A3C0-F4EE049A9F3F}" xr6:coauthVersionLast="46" xr6:coauthVersionMax="46" xr10:uidLastSave="{00000000-0000-0000-0000-000000000000}"/>
  <bookViews>
    <workbookView xWindow="-57720" yWindow="-120" windowWidth="29040" windowHeight="15840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19" r:id="rId4"/>
    <sheet name="BuyUpDowns &amp; Risk Score" sheetId="6" r:id="rId5"/>
    <sheet name="CSR" sheetId="11" r:id="rId6"/>
    <sheet name="Admin" sheetId="12" r:id="rId7"/>
    <sheet name="Projected Membership" sheetId="18" r:id="rId8"/>
  </sheets>
  <definedNames>
    <definedName name="_xlnm._FilterDatabase" localSheetId="1" hidden="1">Database!$A$2:$Z$66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12" i="18" l="1"/>
  <c r="BT111" i="18"/>
  <c r="BT110" i="18"/>
  <c r="BT109" i="18"/>
  <c r="BT108" i="18"/>
  <c r="BT107" i="18"/>
  <c r="BT106" i="18"/>
  <c r="BT105" i="18"/>
  <c r="BT104" i="18"/>
  <c r="E17" i="12" l="1"/>
  <c r="D17" i="12" s="1"/>
  <c r="C17" i="12" s="1"/>
  <c r="L12" i="19" l="1"/>
  <c r="L25" i="19" l="1"/>
  <c r="K25" i="19"/>
  <c r="G25" i="19"/>
  <c r="F25" i="19"/>
  <c r="E25" i="19"/>
  <c r="D25" i="19"/>
  <c r="H26" i="19"/>
  <c r="M26" i="19" s="1"/>
  <c r="N26" i="19" s="1"/>
  <c r="H24" i="19"/>
  <c r="I24" i="19" s="1"/>
  <c r="H23" i="19"/>
  <c r="M23" i="19" s="1"/>
  <c r="L22" i="19"/>
  <c r="K22" i="19"/>
  <c r="G22" i="19"/>
  <c r="F22" i="19"/>
  <c r="E22" i="19"/>
  <c r="D22" i="19"/>
  <c r="C22" i="19"/>
  <c r="C12" i="19" s="1"/>
  <c r="H21" i="19"/>
  <c r="M21" i="19" s="1"/>
  <c r="H20" i="19"/>
  <c r="M20" i="19" s="1"/>
  <c r="H19" i="19"/>
  <c r="M19" i="19" s="1"/>
  <c r="H18" i="19"/>
  <c r="M18" i="19" s="1"/>
  <c r="L17" i="19"/>
  <c r="L31" i="19" s="1"/>
  <c r="K17" i="19"/>
  <c r="G17" i="19"/>
  <c r="F17" i="19"/>
  <c r="E17" i="19"/>
  <c r="D17" i="19"/>
  <c r="H16" i="19"/>
  <c r="M16" i="19" s="1"/>
  <c r="H15" i="19"/>
  <c r="M15" i="19" s="1"/>
  <c r="H14" i="19"/>
  <c r="M14" i="19" s="1"/>
  <c r="H13" i="19"/>
  <c r="M13" i="19" s="1"/>
  <c r="K12" i="19"/>
  <c r="K31" i="19" s="1"/>
  <c r="G12" i="19"/>
  <c r="F12" i="19"/>
  <c r="E12" i="19"/>
  <c r="D12" i="19"/>
  <c r="H11" i="19"/>
  <c r="M11" i="19" s="1"/>
  <c r="H10" i="19"/>
  <c r="I10" i="19" s="1"/>
  <c r="H9" i="19"/>
  <c r="I9" i="19" s="1"/>
  <c r="H8" i="19"/>
  <c r="M8" i="19" s="1"/>
  <c r="L30" i="19" l="1"/>
  <c r="E30" i="19"/>
  <c r="M10" i="19"/>
  <c r="D30" i="19"/>
  <c r="K30" i="19"/>
  <c r="H25" i="19"/>
  <c r="I25" i="19" s="1"/>
  <c r="H22" i="19"/>
  <c r="I22" i="19" s="1"/>
  <c r="F30" i="19"/>
  <c r="G30" i="19"/>
  <c r="H17" i="19"/>
  <c r="I17" i="19" s="1"/>
  <c r="I19" i="19"/>
  <c r="C20" i="19"/>
  <c r="M24" i="19"/>
  <c r="I23" i="19"/>
  <c r="C26" i="19"/>
  <c r="C18" i="19"/>
  <c r="C21" i="19"/>
  <c r="I21" i="19"/>
  <c r="C23" i="19"/>
  <c r="C10" i="19"/>
  <c r="C8" i="19"/>
  <c r="C11" i="19"/>
  <c r="C9" i="19"/>
  <c r="M22" i="19"/>
  <c r="N22" i="19" s="1"/>
  <c r="M9" i="19"/>
  <c r="I16" i="19"/>
  <c r="I18" i="19"/>
  <c r="I13" i="19"/>
  <c r="H12" i="19"/>
  <c r="I14" i="19"/>
  <c r="I11" i="19"/>
  <c r="I26" i="19"/>
  <c r="I8" i="19"/>
  <c r="I20" i="19"/>
  <c r="C24" i="19"/>
  <c r="I15" i="19"/>
  <c r="C17" i="19"/>
  <c r="C19" i="19"/>
  <c r="D31" i="19"/>
  <c r="E31" i="19"/>
  <c r="BW9" i="18"/>
  <c r="BT315" i="18"/>
  <c r="BT314" i="18"/>
  <c r="BT313" i="18"/>
  <c r="BT312" i="18"/>
  <c r="BT311" i="18"/>
  <c r="BT310" i="18"/>
  <c r="BT309" i="18"/>
  <c r="BT308" i="18"/>
  <c r="BT307" i="18"/>
  <c r="BT306" i="18"/>
  <c r="BT305" i="18"/>
  <c r="BT304" i="18"/>
  <c r="BT303" i="18"/>
  <c r="BT302" i="18"/>
  <c r="BT301" i="18"/>
  <c r="BT300" i="18"/>
  <c r="BT299" i="18"/>
  <c r="BT298" i="18"/>
  <c r="BT297" i="18"/>
  <c r="BT296" i="18"/>
  <c r="BT295" i="18"/>
  <c r="BT294" i="18"/>
  <c r="BT293" i="18"/>
  <c r="BT292" i="18"/>
  <c r="BT291" i="18"/>
  <c r="BT290" i="18"/>
  <c r="BT289" i="18"/>
  <c r="BT288" i="18"/>
  <c r="BT287" i="18"/>
  <c r="BT286" i="18"/>
  <c r="BT285" i="18"/>
  <c r="BT284" i="18"/>
  <c r="BT283" i="18"/>
  <c r="BT282" i="18"/>
  <c r="BT281" i="18"/>
  <c r="BT280" i="18"/>
  <c r="BT279" i="18"/>
  <c r="BT278" i="18"/>
  <c r="BT277" i="18"/>
  <c r="BT276" i="18"/>
  <c r="BT275" i="18"/>
  <c r="BT274" i="18"/>
  <c r="BT273" i="18"/>
  <c r="BT272" i="18"/>
  <c r="BT271" i="18"/>
  <c r="BT270" i="18"/>
  <c r="BT269" i="18"/>
  <c r="BT268" i="18"/>
  <c r="BT267" i="18"/>
  <c r="BT266" i="18"/>
  <c r="BT265" i="18"/>
  <c r="BT264" i="18"/>
  <c r="BT263" i="18"/>
  <c r="BT262" i="18"/>
  <c r="BT261" i="18"/>
  <c r="BT260" i="18"/>
  <c r="BT259" i="18"/>
  <c r="BT258" i="18"/>
  <c r="BT257" i="18"/>
  <c r="BT256" i="18"/>
  <c r="BT255" i="18"/>
  <c r="BT254" i="18"/>
  <c r="BT253" i="18"/>
  <c r="BT252" i="18"/>
  <c r="BT251" i="18"/>
  <c r="BT250" i="18"/>
  <c r="BT249" i="18"/>
  <c r="BT248" i="18"/>
  <c r="BT247" i="18"/>
  <c r="BT246" i="18"/>
  <c r="BT245" i="18"/>
  <c r="BT244" i="18"/>
  <c r="BT243" i="18"/>
  <c r="BT242" i="18"/>
  <c r="BT241" i="18"/>
  <c r="BT240" i="18"/>
  <c r="BT239" i="18"/>
  <c r="BT238" i="18"/>
  <c r="BT237" i="18"/>
  <c r="BT236" i="18"/>
  <c r="BT235" i="18"/>
  <c r="BT234" i="18"/>
  <c r="BT233" i="18"/>
  <c r="BT232" i="18"/>
  <c r="BT231" i="18"/>
  <c r="BT230" i="18"/>
  <c r="BT229" i="18"/>
  <c r="BT228" i="18"/>
  <c r="BT227" i="18"/>
  <c r="BT226" i="18"/>
  <c r="BT225" i="18"/>
  <c r="BT224" i="18"/>
  <c r="BT223" i="18"/>
  <c r="BT222" i="18"/>
  <c r="BT221" i="18"/>
  <c r="BT220" i="18"/>
  <c r="BT219" i="18"/>
  <c r="BT218" i="18"/>
  <c r="BT217" i="18"/>
  <c r="BT216" i="18"/>
  <c r="BT215" i="18"/>
  <c r="BT214" i="18"/>
  <c r="BT213" i="18"/>
  <c r="BT212" i="18"/>
  <c r="BT211" i="18"/>
  <c r="BT210" i="18"/>
  <c r="BT209" i="18"/>
  <c r="BT208" i="18"/>
  <c r="BT207" i="18"/>
  <c r="BT206" i="18"/>
  <c r="BT205" i="18"/>
  <c r="BT204" i="18"/>
  <c r="BT203" i="18"/>
  <c r="BT202" i="18"/>
  <c r="BT201" i="18"/>
  <c r="BT200" i="18"/>
  <c r="BT199" i="18"/>
  <c r="BT198" i="18"/>
  <c r="BT197" i="18"/>
  <c r="BT196" i="18"/>
  <c r="BT195" i="18"/>
  <c r="BT194" i="18"/>
  <c r="BT193" i="18"/>
  <c r="BT192" i="18"/>
  <c r="BT191" i="18"/>
  <c r="BT190" i="18"/>
  <c r="BT189" i="18"/>
  <c r="BT188" i="18"/>
  <c r="BT187" i="18"/>
  <c r="BT186" i="18"/>
  <c r="BT185" i="18"/>
  <c r="BT184" i="18"/>
  <c r="BT183" i="18"/>
  <c r="BT182" i="18"/>
  <c r="BT181" i="18"/>
  <c r="BT180" i="18"/>
  <c r="BT179" i="18"/>
  <c r="BT178" i="18"/>
  <c r="BT177" i="18"/>
  <c r="BT176" i="18"/>
  <c r="BT175" i="18"/>
  <c r="BT174" i="18"/>
  <c r="BT173" i="18"/>
  <c r="BT172" i="18"/>
  <c r="BT171" i="18"/>
  <c r="BT170" i="18"/>
  <c r="BT169" i="18"/>
  <c r="BT168" i="18"/>
  <c r="BT167" i="18"/>
  <c r="BT166" i="18"/>
  <c r="BT165" i="18"/>
  <c r="BT164" i="18"/>
  <c r="BT163" i="18"/>
  <c r="BT162" i="18"/>
  <c r="BT161" i="18"/>
  <c r="BT160" i="18"/>
  <c r="BT159" i="18"/>
  <c r="BT158" i="18"/>
  <c r="BT157" i="18"/>
  <c r="BT156" i="18"/>
  <c r="BT155" i="18"/>
  <c r="BT154" i="18"/>
  <c r="BT153" i="18"/>
  <c r="BT152" i="18"/>
  <c r="BT151" i="18"/>
  <c r="BT150" i="18"/>
  <c r="BT149" i="18"/>
  <c r="BT148" i="18"/>
  <c r="BT147" i="18"/>
  <c r="BT146" i="18"/>
  <c r="BT145" i="18"/>
  <c r="BT144" i="18"/>
  <c r="BT143" i="18"/>
  <c r="BT142" i="18"/>
  <c r="BT141" i="18"/>
  <c r="BT140" i="18"/>
  <c r="BT139" i="18"/>
  <c r="BT138" i="18"/>
  <c r="BT137" i="18"/>
  <c r="BT136" i="18"/>
  <c r="BT135" i="18"/>
  <c r="BT134" i="18"/>
  <c r="BT133" i="18"/>
  <c r="BT132" i="18"/>
  <c r="BT131" i="18"/>
  <c r="BT130" i="18"/>
  <c r="BT129" i="18"/>
  <c r="BT128" i="18"/>
  <c r="BT127" i="18"/>
  <c r="BT126" i="18"/>
  <c r="BT125" i="18"/>
  <c r="BT124" i="18"/>
  <c r="BT123" i="18"/>
  <c r="BT122" i="18"/>
  <c r="BT121" i="18"/>
  <c r="BT120" i="18"/>
  <c r="BT119" i="18"/>
  <c r="BT118" i="18"/>
  <c r="BT117" i="18"/>
  <c r="BT116" i="18"/>
  <c r="BT115" i="18"/>
  <c r="BT114" i="18"/>
  <c r="BT113" i="18"/>
  <c r="BT103" i="18"/>
  <c r="BT102" i="18"/>
  <c r="BT101" i="18"/>
  <c r="BT100" i="18"/>
  <c r="BT99" i="18"/>
  <c r="BT98" i="18"/>
  <c r="BT97" i="18"/>
  <c r="BT96" i="18"/>
  <c r="BT95" i="18"/>
  <c r="BT94" i="18"/>
  <c r="BT93" i="18"/>
  <c r="BT92" i="18"/>
  <c r="BT91" i="18"/>
  <c r="BT90" i="18"/>
  <c r="BT89" i="18"/>
  <c r="BT88" i="18"/>
  <c r="BT87" i="18"/>
  <c r="BT86" i="18"/>
  <c r="BT85" i="18"/>
  <c r="BT84" i="18"/>
  <c r="BT83" i="18"/>
  <c r="BT82" i="18"/>
  <c r="BT81" i="18"/>
  <c r="BT80" i="18"/>
  <c r="BT79" i="18"/>
  <c r="BT78" i="18"/>
  <c r="BT77" i="18"/>
  <c r="BT76" i="18"/>
  <c r="BT75" i="18"/>
  <c r="BT74" i="18"/>
  <c r="BT73" i="18"/>
  <c r="BT72" i="18"/>
  <c r="BT71" i="18"/>
  <c r="BT70" i="18"/>
  <c r="BT69" i="18"/>
  <c r="BT68" i="18"/>
  <c r="BT67" i="18"/>
  <c r="BT66" i="18"/>
  <c r="BT65" i="18"/>
  <c r="BT64" i="18"/>
  <c r="BT63" i="18"/>
  <c r="BT62" i="18"/>
  <c r="BT61" i="18"/>
  <c r="BT60" i="18"/>
  <c r="BT59" i="18"/>
  <c r="BT58" i="18"/>
  <c r="BT57" i="18"/>
  <c r="BT56" i="18"/>
  <c r="BT55" i="18"/>
  <c r="BT54" i="18"/>
  <c r="BT53" i="18"/>
  <c r="BT52" i="18"/>
  <c r="BT51" i="18"/>
  <c r="BT50" i="18"/>
  <c r="BT49" i="18"/>
  <c r="BT48" i="18"/>
  <c r="BT47" i="18"/>
  <c r="BT46" i="18"/>
  <c r="BT45" i="18"/>
  <c r="BT44" i="18"/>
  <c r="BT43" i="18"/>
  <c r="BT42" i="18"/>
  <c r="BT41" i="18"/>
  <c r="BT40" i="18"/>
  <c r="BT39" i="18"/>
  <c r="BT38" i="18"/>
  <c r="BT37" i="18"/>
  <c r="BT36" i="18"/>
  <c r="BT35" i="18"/>
  <c r="BT34" i="18"/>
  <c r="BT33" i="18"/>
  <c r="BT32" i="18"/>
  <c r="BT31" i="18"/>
  <c r="BT30" i="18"/>
  <c r="BT29" i="18"/>
  <c r="BT28" i="18"/>
  <c r="BT27" i="18"/>
  <c r="BT26" i="18"/>
  <c r="BT25" i="18"/>
  <c r="BT24" i="18"/>
  <c r="BT23" i="18"/>
  <c r="BT22" i="18"/>
  <c r="BT21" i="18"/>
  <c r="BT20" i="18"/>
  <c r="BT19" i="18"/>
  <c r="BT18" i="18"/>
  <c r="BT17" i="18"/>
  <c r="BT16" i="18"/>
  <c r="BT15" i="18"/>
  <c r="BT14" i="18"/>
  <c r="BT13" i="18"/>
  <c r="BT12" i="18"/>
  <c r="BT11" i="18"/>
  <c r="BT10" i="18"/>
  <c r="M25" i="19" l="1"/>
  <c r="N25" i="19" s="1"/>
  <c r="M17" i="19"/>
  <c r="N17" i="19" s="1"/>
  <c r="C14" i="19"/>
  <c r="C15" i="19"/>
  <c r="C13" i="19"/>
  <c r="C16" i="19"/>
  <c r="H31" i="19"/>
  <c r="M12" i="19"/>
  <c r="N12" i="19" s="1"/>
  <c r="I12" i="19"/>
  <c r="H30" i="19"/>
  <c r="BT316" i="18"/>
  <c r="BT9" i="18"/>
  <c r="BT8" i="18"/>
  <c r="BR317" i="18"/>
  <c r="BS317" i="18"/>
  <c r="BQ317" i="18"/>
  <c r="BP317" i="18"/>
  <c r="BO317" i="18"/>
  <c r="BN317" i="18"/>
  <c r="BM317" i="18"/>
  <c r="BL317" i="18"/>
  <c r="BK317" i="18"/>
  <c r="BJ317" i="18"/>
  <c r="BI317" i="18"/>
  <c r="BH317" i="18"/>
  <c r="BG317" i="18"/>
  <c r="BF317" i="18"/>
  <c r="BE317" i="18"/>
  <c r="BD317" i="18"/>
  <c r="BC317" i="18"/>
  <c r="BB317" i="18"/>
  <c r="BA317" i="18"/>
  <c r="AZ317" i="18"/>
  <c r="AY317" i="18"/>
  <c r="AX317" i="18"/>
  <c r="AW317" i="18"/>
  <c r="AV317" i="18"/>
  <c r="AU317" i="18"/>
  <c r="AT317" i="18"/>
  <c r="AS317" i="18"/>
  <c r="AR317" i="18"/>
  <c r="AQ317" i="18"/>
  <c r="AP317" i="18"/>
  <c r="AO317" i="18"/>
  <c r="AN317" i="18"/>
  <c r="AM317" i="18"/>
  <c r="AL317" i="18"/>
  <c r="AK317" i="18"/>
  <c r="AJ317" i="18"/>
  <c r="AI317" i="18"/>
  <c r="AH317" i="18"/>
  <c r="AG317" i="18"/>
  <c r="AF317" i="18"/>
  <c r="AE317" i="18"/>
  <c r="AD317" i="18"/>
  <c r="AC317" i="18"/>
  <c r="AB317" i="18"/>
  <c r="AA317" i="18"/>
  <c r="Z317" i="18"/>
  <c r="Y317" i="18"/>
  <c r="X317" i="18"/>
  <c r="W317" i="18"/>
  <c r="V317" i="18"/>
  <c r="U317" i="18"/>
  <c r="T317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5" i="18"/>
  <c r="BT317" i="18" l="1"/>
  <c r="BX15" i="18" s="1"/>
  <c r="K5" i="6" l="1"/>
  <c r="B14" i="6"/>
  <c r="B13" i="6"/>
  <c r="C4" i="6"/>
  <c r="G16" i="6" s="1"/>
  <c r="B5" i="6"/>
  <c r="D16" i="6" s="1"/>
  <c r="G25" i="6"/>
  <c r="C23" i="6"/>
  <c r="D23" i="6"/>
  <c r="K21" i="8" l="1"/>
  <c r="E4" i="12" l="1"/>
  <c r="D4" i="12" s="1"/>
  <c r="C4" i="12" s="1"/>
  <c r="B8" i="11"/>
  <c r="H8" i="11" s="1"/>
  <c r="J9" i="8"/>
  <c r="C5" i="8"/>
  <c r="B7" i="11" l="1"/>
  <c r="B6" i="11" s="1"/>
  <c r="B5" i="11" s="1"/>
  <c r="Y3" i="1" l="1"/>
  <c r="X3" i="1"/>
  <c r="E7" i="12" l="1"/>
  <c r="D7" i="12"/>
  <c r="C7" i="12"/>
  <c r="G25" i="8" l="1"/>
  <c r="E8" i="11" l="1"/>
  <c r="E7" i="11"/>
  <c r="E6" i="11"/>
  <c r="E5" i="11"/>
  <c r="E10" i="11" s="1"/>
  <c r="D10" i="1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l="1"/>
  <c r="K24" i="8"/>
  <c r="G75" i="8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48BC1701-DCF7-4142-926D-585BB09AE7E2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We know this loss ratio doesn't represent much</t>
        </r>
      </text>
    </comment>
    <comment ref="L5" authorId="0" shapeId="0" xr:uid="{E6098D7D-05CA-4366-BB49-059EE70CFD81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<sst xmlns="http://schemas.openxmlformats.org/spreadsheetml/2006/main" count="826" uniqueCount="268">
  <si>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</si>
  <si>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</si>
  <si>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</si>
  <si>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</si>
  <si>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</si>
  <si>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</si>
  <si>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</si>
  <si>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</si>
  <si>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</si>
  <si>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</si>
  <si>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</si>
  <si>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</si>
  <si>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</si>
  <si>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</si>
  <si>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</si>
  <si>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</si>
  <si>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</si>
  <si>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</si>
  <si>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</si>
  <si>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</si>
  <si>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</si>
  <si>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</si>
  <si>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</si>
  <si>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</si>
  <si>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</si>
  <si>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</si>
  <si>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</si>
  <si>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</si>
  <si>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</si>
  <si>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</si>
  <si>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</si>
  <si>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</si>
  <si>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</si>
  <si>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</si>
  <si>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</si>
  <si>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</si>
  <si>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</si>
  <si>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</si>
  <si>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</si>
  <si>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</si>
  <si>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</si>
  <si>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</si>
  <si>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</si>
  <si>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</si>
  <si>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</si>
  <si>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</si>
  <si>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</si>
  <si>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</si>
  <si>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</si>
  <si>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</si>
  <si>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</si>
  <si>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</si>
  <si>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</si>
  <si>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</si>
  <si>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</si>
  <si>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</si>
  <si>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</si>
  <si>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</si>
  <si>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</si>
  <si>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</si>
  <si>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</si>
  <si>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</si>
  <si>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</si>
  <si>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</si>
  <si>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</si>
  <si>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</si>
  <si>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</si>
  <si>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</si>
  <si>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</si>
  <si>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</si>
  <si>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</si>
  <si>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</si>
  <si>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</si>
  <si>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</si>
  <si>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</si>
  <si>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</si>
  <si>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</si>
  <si>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</si>
  <si>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</si>
  <si>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</si>
  <si>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</si>
  <si>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</si>
  <si>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</si>
  <si>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</si>
  <si>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</si>
  <si>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</si>
  <si>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</si>
  <si>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</si>
  <si>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</si>
  <si>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</si>
  <si>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</si>
  <si>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</si>
  <si>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</si>
  <si>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</si>
  <si>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</si>
  <si>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</si>
  <si>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</si>
  <si>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</si>
  <si>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</si>
  <si>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</si>
  <si>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</si>
  <si>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</si>
  <si>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</si>
  <si>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</si>
  <si>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</si>
  <si>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</si>
  <si>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</si>
  <si>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</si>
  <si>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</si>
  <si>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</si>
  <si>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</si>
  <si>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</si>
  <si>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</si>
  <si>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</si>
  <si>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</si>
  <si>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</si>
  <si>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</si>
  <si>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</si>
  <si>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</si>
  <si>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</si>
  <si>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t xml:space="preserve">Cost Sharing </t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</si>
  <si>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</si>
  <si>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</si>
  <si>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</si>
  <si>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Loss Ratio</t>
    </r>
  </si>
  <si>
    <t>Payments</t>
  </si>
  <si>
    <t>Months</t>
  </si>
  <si>
    <t>Payable/Receivable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</si>
  <si>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</si>
  <si>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</si>
  <si>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</si>
  <si>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</si>
  <si>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</si>
  <si>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</si>
  <si>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</si>
  <si>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</si>
  <si>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</si>
  <si>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Buy Up / Downs</t>
  </si>
  <si>
    <t>Projected Metal Level Risk Score</t>
  </si>
  <si>
    <t>Historical risk scores will be in the experience database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</si>
  <si>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</si>
  <si>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</si>
  <si>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</si>
  <si>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</si>
  <si>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</si>
  <si>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On or Off Exchange, Two possible values are "On" and "Off"</t>
  </si>
  <si>
    <t>Risk Score for given row</t>
  </si>
  <si>
    <t>Network_Name</t>
  </si>
  <si>
    <t>Member_Months</t>
  </si>
  <si>
    <t>Risk_Score</t>
  </si>
  <si>
    <t>Network1</t>
  </si>
  <si>
    <t>Database Attributes &amp; Definitions:</t>
  </si>
  <si>
    <t>Actual</t>
  </si>
  <si>
    <t>Projected</t>
  </si>
  <si>
    <t>Checks</t>
  </si>
  <si>
    <t>Instructions</t>
  </si>
  <si>
    <t>Incurred &amp; Paid</t>
  </si>
  <si>
    <t>Remaining Incurred</t>
  </si>
  <si>
    <t>Claims</t>
  </si>
  <si>
    <t>Reserve</t>
  </si>
  <si>
    <t>Date</t>
  </si>
  <si>
    <t>ACA</t>
  </si>
  <si>
    <t>Revenue</t>
  </si>
  <si>
    <t>For Any Questions - Contacts</t>
  </si>
  <si>
    <t>Kyle.Collins@floir.com</t>
  </si>
  <si>
    <t>Benjamin.Ben@floir.com</t>
  </si>
  <si>
    <t>Incurred county, all 67 Florida counties and an "other" bucket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</si>
  <si>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</si>
  <si>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</si>
  <si>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</si>
  <si>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</si>
  <si>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</si>
  <si>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</si>
  <si>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Silver70</t>
  </si>
  <si>
    <t>Check:</t>
  </si>
  <si>
    <t>Plan metal level including silver variants. Platinum, Gold, Silver94, Silver87, Silver73, Silver70, Bronze, Catastrophic (for Small Group, Silver70 only)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</si>
  <si>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</si>
  <si>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</si>
  <si>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</si>
  <si>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</si>
  <si>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</si>
  <si>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-This template is the same as the prior year template with a few exceptions.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</si>
  <si>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</si>
  <si>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</si>
  <si>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</si>
  <si>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PMPM</t>
  </si>
  <si>
    <t>For enrollment please enter member months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</si>
  <si>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</si>
  <si>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</si>
  <si>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</si>
  <si>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</si>
  <si>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</si>
  <si>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</si>
  <si>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</si>
  <si>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</si>
  <si>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</si>
  <si>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</si>
  <si>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</si>
  <si>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</si>
  <si>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</si>
  <si>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Those exceptions will be highlighted</t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</si>
  <si>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</si>
  <si>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</si>
  <si>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</si>
  <si>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</si>
  <si>
    <t>Check 1</t>
  </si>
  <si>
    <t>Check 2</t>
  </si>
  <si>
    <t>Please ensure 0 or very close</t>
  </si>
  <si>
    <t>Should be 0 everywhere in database tab starting this year, estimates of what CSR would have been if paid are requested on the "CSR" tab</t>
  </si>
  <si>
    <t>Covid Care</t>
  </si>
  <si>
    <t>Covid Deferred</t>
  </si>
  <si>
    <t>Estimate of claim cost deferred due to the Covid-19 pandemic, this column will be used to normalize 2020 data.</t>
  </si>
  <si>
    <t>We're looking for estimates of CSR payments</t>
  </si>
  <si>
    <t>We're going to ask for a quarterly allocation of both of these items on the new Covid Normalization tab</t>
  </si>
  <si>
    <t>Should be a positive number since deferred care would increase GM at that time.</t>
  </si>
  <si>
    <t>However, total admin costs should be able to be combined with Gross Margin to be in the neighborhood of annual financials</t>
  </si>
  <si>
    <t>We understand this is difficult to do and will not be super accurate.</t>
  </si>
  <si>
    <t>We're no longer asking for estimates of deferred care</t>
  </si>
  <si>
    <t>Plan Year</t>
  </si>
  <si>
    <t>Projected ACA Enrollment</t>
  </si>
  <si>
    <t>A/E</t>
  </si>
  <si>
    <t>Incurred Loss Ratio</t>
  </si>
  <si>
    <t>Net of the 3Rs</t>
  </si>
  <si>
    <t>Risk Adjustment Amount</t>
  </si>
  <si>
    <t>Experience Exhibit PPACA - Instructions to the Right</t>
  </si>
  <si>
    <t>For example: 2019,2020, 2021, and 2022 through 202203</t>
  </si>
  <si>
    <t>Rows are a members plan metal level in December 2021</t>
  </si>
  <si>
    <t>Columns are a members plan metal level in March 2022</t>
  </si>
  <si>
    <t>The sum of the rows other than "2022 New Sale" should sum to 12/31/2021 Members</t>
  </si>
  <si>
    <t>The sum of the columns other than "Carrier Exit" should sum to 3/31/2022 members</t>
  </si>
  <si>
    <t xml:space="preserve">Estimate of claims due to the Covid-19 pandemic, this column will be used to normalize 2020 &amp; 2021 data. </t>
  </si>
  <si>
    <t>We understand this is difficult to do and may not be super accurate.</t>
  </si>
  <si>
    <t>Incurred year for the last 3 years and emerging experience: 2019,2020, 2021, emerging 2022</t>
  </si>
  <si>
    <t>This tab is to show how the projected membership from URRT &amp; Quarterly Exp. Tab breaks down by County &amp; Plan ID.</t>
  </si>
  <si>
    <t>This should include both on and off exchange.</t>
  </si>
  <si>
    <t>We understand that this will be imperfect and assumptions will be made.</t>
  </si>
  <si>
    <t>-This template is for U65 or Small Group ACA depending on the filing.</t>
  </si>
  <si>
    <t>-We're looking for one large database, plus a few tabs with exhibits.</t>
  </si>
  <si>
    <t>-The experience totals in the database should tie within reason to the quarterly aggregate experience exhibit.</t>
  </si>
  <si>
    <t>-Throughout the workbook we'd like the "as of" or valuation date to be consistent.</t>
  </si>
  <si>
    <t>For example, we'll ask for claims incurred through March, but the number of months of runout will depend on the valuation date.</t>
  </si>
  <si>
    <t>1 month of runout on March claims would be valuation date of 4/30.</t>
  </si>
  <si>
    <t>Please enter the valuation date used for your data to the right.</t>
  </si>
  <si>
    <t>-Rather than locking cells, we ask that you don't add rows or columns or change any names. Please only add information in the yellow areas.</t>
  </si>
  <si>
    <t>-We'd like any positive number to increase gross margin, and any negative number decreases gross margin.</t>
  </si>
  <si>
    <t>Neutral numbers should be positive.</t>
  </si>
  <si>
    <t>-For risk score, please round to two decimal places.</t>
  </si>
  <si>
    <t>-All data should be completed.</t>
  </si>
  <si>
    <t>-Please fill out the "database" tab as you see fit using these guidelines.</t>
  </si>
  <si>
    <t>Should be a negative number since Covid costs decrease gross margin.</t>
  </si>
  <si>
    <t>Target</t>
  </si>
  <si>
    <t>Loss Ratio, Ratio</t>
  </si>
  <si>
    <t>Sales Commission Cost</t>
  </si>
  <si>
    <t>We're looking for the amount of sales commission spend in the above administrative cost</t>
  </si>
  <si>
    <t>Average cost for the full year, PMPM, statewide</t>
  </si>
  <si>
    <t>Commission Cost</t>
  </si>
  <si>
    <t>The total should tie to the total member months from the URRT</t>
  </si>
  <si>
    <t>Instructions to the far right</t>
  </si>
  <si>
    <t>Please add new rows if needed for additional plan IDs</t>
  </si>
  <si>
    <t>Expected Loss Ratio has been replaced with Target Loss Ratio</t>
  </si>
  <si>
    <t>Incurred claims on this tab should not include risk programs</t>
  </si>
  <si>
    <t>Total Revenue ties to total revenue in the database (risk adjustment excluded)</t>
  </si>
  <si>
    <t>Definitions are the same as on the "Database" tab</t>
  </si>
  <si>
    <t>Please have negative numbers decrease gross margin, positive increase it</t>
  </si>
  <si>
    <t>Please ensure the checks at the bottom are 0, or if not, less than half a percent off</t>
  </si>
  <si>
    <t>The target loss ratio should be what the target was for that year</t>
  </si>
  <si>
    <t>This is the same target loss ratio that would be used in the UDL</t>
  </si>
  <si>
    <t>If a new TLR is proposed, it should only be reflected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</si>
</sst>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  <numFmt numFmtId="168" formatCode="0.000"/>
    <numFmt numFmtId="169" formatCode="0.0%"/>
  </numFmts>
  <fonts count="2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FF0000"/>
      <name val="Garamond"/>
      <family val="1"/>
    </font>
    <font>
      <b/>
      <sz val="10"/>
      <color rgb="FF000000"/>
      <name val="Garamond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1" fillId="0" borderId="0" xfId="0" applyFont="1" applyFill="1"/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>
      <alignment horizontal="left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6" fontId="6" fillId="0" borderId="0" xfId="3" applyNumberFormat="1" applyFill="1" applyBorder="1" applyAlignment="1">
      <alignment horizontal="center" vertical="center"/>
    </xf>
    <xf numFmtId="165" fontId="6" fillId="0" borderId="0" xfId="3" applyNumberFormat="1" applyFill="1" applyBorder="1" applyAlignment="1">
      <alignment horizontal="center" vertical="center"/>
    </xf>
    <xf numFmtId="2" fontId="6" fillId="0" borderId="0" xfId="3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7" fontId="5" fillId="3" borderId="24" xfId="1" applyNumberFormat="1" applyFont="1" applyFill="1" applyBorder="1" applyAlignment="1" applyProtection="1">
      <alignment horizontal="center"/>
      <protection locked="0"/>
    </xf>
    <xf numFmtId="167" fontId="5" fillId="3" borderId="23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Border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0" fillId="0" borderId="8" xfId="0" quotePrefix="1" applyFill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5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0" fillId="0" borderId="6" xfId="0" applyFill="1" applyBorder="1"/>
    <xf numFmtId="0" fontId="10" fillId="0" borderId="8" xfId="0" applyFont="1" applyBorder="1" applyAlignment="1">
      <alignment horizontal="left"/>
    </xf>
    <xf numFmtId="0" fontId="0" fillId="0" borderId="10" xfId="0" quotePrefix="1" applyFill="1" applyBorder="1"/>
    <xf numFmtId="0" fontId="6" fillId="4" borderId="0" xfId="3" applyFill="1" applyBorder="1" applyAlignment="1">
      <alignment horizontal="center" vertical="center"/>
    </xf>
    <xf numFmtId="0" fontId="6" fillId="5" borderId="0" xfId="3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3" fontId="6" fillId="0" borderId="0" xfId="3" applyNumberFormat="1" applyFill="1" applyBorder="1" applyAlignment="1">
      <alignment horizontal="center" vertical="center"/>
    </xf>
    <xf numFmtId="164" fontId="9" fillId="4" borderId="20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Fill="1" applyBorder="1" applyAlignment="1">
      <alignment horizontal="center" vertical="center"/>
    </xf>
    <xf numFmtId="0" fontId="6" fillId="0" borderId="7" xfId="3" applyFill="1" applyBorder="1" applyAlignment="1">
      <alignment horizontal="center" vertical="center"/>
    </xf>
    <xf numFmtId="0" fontId="6" fillId="0" borderId="9" xfId="3" applyFill="1" applyBorder="1" applyAlignment="1">
      <alignment horizontal="center" vertical="center"/>
    </xf>
    <xf numFmtId="0" fontId="6" fillId="0" borderId="11" xfId="3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0" fontId="0" fillId="6" borderId="0" xfId="0" applyFill="1" applyBorder="1"/>
    <xf numFmtId="0" fontId="0" fillId="3" borderId="12" xfId="0" applyFill="1" applyBorder="1"/>
    <xf numFmtId="0" fontId="13" fillId="0" borderId="0" xfId="0" applyFont="1" applyBorder="1" applyAlignment="1">
      <alignment horizontal="center"/>
    </xf>
    <xf numFmtId="0" fontId="0" fillId="0" borderId="28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26" xfId="0" applyFont="1" applyBorder="1" applyAlignment="1">
      <alignment horizontal="left"/>
    </xf>
    <xf numFmtId="0" fontId="0" fillId="0" borderId="27" xfId="0" applyBorder="1"/>
    <xf numFmtId="0" fontId="13" fillId="0" borderId="27" xfId="0" applyFont="1" applyBorder="1" applyAlignment="1">
      <alignment horizontal="left"/>
    </xf>
    <xf numFmtId="0" fontId="0" fillId="3" borderId="11" xfId="0" applyFill="1" applyBorder="1"/>
    <xf numFmtId="0" fontId="17" fillId="0" borderId="0" xfId="0" applyFont="1" applyFill="1" applyBorder="1"/>
    <xf numFmtId="0" fontId="17" fillId="0" borderId="0" xfId="0" applyFont="1" applyFill="1"/>
    <xf numFmtId="0" fontId="18" fillId="0" borderId="0" xfId="0" applyFont="1" applyFill="1"/>
    <xf numFmtId="0" fontId="0" fillId="6" borderId="0" xfId="0" applyFont="1" applyFill="1"/>
    <xf numFmtId="0" fontId="0" fillId="0" borderId="0" xfId="0" applyFill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4" fillId="0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21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166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6" fillId="3" borderId="23" xfId="3" applyNumberFormat="1" applyFill="1" applyBorder="1" applyAlignment="1" applyProtection="1">
      <alignment horizontal="center" vertical="center" wrapText="1"/>
      <protection locked="0"/>
    </xf>
    <xf numFmtId="166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0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4" xfId="3" applyNumberFormat="1" applyFont="1" applyFill="1" applyBorder="1" applyAlignment="1" applyProtection="1">
      <alignment horizontal="center" vertical="center" wrapText="1"/>
      <protection locked="0"/>
    </xf>
    <xf numFmtId="165" fontId="6" fillId="0" borderId="11" xfId="3" applyNumberFormat="1" applyFill="1" applyBorder="1" applyAlignment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/>
      <protection locked="0"/>
    </xf>
    <xf numFmtId="166" fontId="5" fillId="3" borderId="3" xfId="1" applyNumberFormat="1" applyFont="1" applyFill="1" applyBorder="1" applyAlignment="1" applyProtection="1">
      <alignment horizontal="center"/>
      <protection locked="0"/>
    </xf>
    <xf numFmtId="166" fontId="5" fillId="3" borderId="4" xfId="1" applyNumberFormat="1" applyFont="1" applyFill="1" applyBorder="1" applyAlignment="1" applyProtection="1">
      <alignment horizontal="center"/>
      <protection locked="0"/>
    </xf>
    <xf numFmtId="37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17" xfId="1" applyNumberFormat="1" applyFont="1" applyFill="1" applyBorder="1" applyAlignment="1" applyProtection="1">
      <alignment horizontal="center"/>
      <protection locked="0"/>
    </xf>
    <xf numFmtId="3" fontId="5" fillId="0" borderId="13" xfId="1" applyNumberFormat="1" applyFont="1" applyFill="1" applyBorder="1" applyAlignment="1" applyProtection="1">
      <alignment horizontal="center"/>
      <protection locked="0"/>
    </xf>
    <xf numFmtId="3" fontId="5" fillId="0" borderId="4" xfId="1" applyNumberFormat="1" applyFont="1" applyFill="1" applyBorder="1" applyAlignment="1" applyProtection="1">
      <alignment horizontal="center"/>
      <protection locked="0"/>
    </xf>
    <xf numFmtId="166" fontId="5" fillId="0" borderId="13" xfId="1" applyNumberFormat="1" applyFont="1" applyFill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5" fillId="0" borderId="3" xfId="1" applyNumberFormat="1" applyFont="1" applyFill="1" applyBorder="1" applyAlignment="1" applyProtection="1">
      <alignment horizontal="center"/>
      <protection locked="0"/>
    </xf>
    <xf numFmtId="165" fontId="5" fillId="0" borderId="4" xfId="1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37" fontId="5" fillId="0" borderId="2" xfId="0" applyNumberFormat="1" applyFont="1" applyFill="1" applyBorder="1" applyAlignment="1" applyProtection="1">
      <alignment horizontal="center"/>
      <protection locked="0"/>
    </xf>
    <xf numFmtId="37" fontId="5" fillId="0" borderId="3" xfId="0" applyNumberFormat="1" applyFont="1" applyFill="1" applyBorder="1" applyAlignment="1" applyProtection="1">
      <alignment horizontal="center"/>
      <protection locked="0"/>
    </xf>
    <xf numFmtId="37" fontId="5" fillId="0" borderId="4" xfId="0" applyNumberFormat="1" applyFont="1" applyFill="1" applyBorder="1" applyAlignment="1" applyProtection="1">
      <alignment horizontal="center"/>
      <protection locked="0"/>
    </xf>
    <xf numFmtId="3" fontId="5" fillId="0" borderId="4" xfId="2" applyNumberFormat="1" applyFont="1" applyFill="1" applyBorder="1" applyAlignment="1" applyProtection="1">
      <alignment horizontal="center"/>
      <protection locked="0"/>
    </xf>
    <xf numFmtId="0" fontId="0" fillId="6" borderId="8" xfId="0" quotePrefix="1" applyFill="1" applyBorder="1"/>
    <xf numFmtId="165" fontId="6" fillId="6" borderId="0" xfId="3" applyNumberFormat="1" applyFill="1" applyBorder="1" applyAlignment="1">
      <alignment horizontal="center" vertical="center"/>
    </xf>
    <xf numFmtId="0" fontId="6" fillId="6" borderId="0" xfId="3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 wrapText="1"/>
    </xf>
    <xf numFmtId="0" fontId="8" fillId="6" borderId="0" xfId="3" applyFont="1" applyFill="1" applyBorder="1" applyAlignment="1">
      <alignment horizontal="center" vertical="center" wrapText="1"/>
    </xf>
    <xf numFmtId="164" fontId="9" fillId="4" borderId="2" xfId="3" applyNumberFormat="1" applyFont="1" applyFill="1" applyBorder="1" applyAlignment="1">
      <alignment horizontal="center" vertical="center" wrapText="1"/>
    </xf>
    <xf numFmtId="164" fontId="9" fillId="4" borderId="3" xfId="3" applyNumberFormat="1" applyFont="1" applyFill="1" applyBorder="1" applyAlignment="1">
      <alignment horizontal="center" vertical="center" wrapText="1"/>
    </xf>
    <xf numFmtId="164" fontId="9" fillId="4" borderId="4" xfId="3" applyNumberFormat="1" applyFont="1" applyFill="1" applyBorder="1" applyAlignment="1">
      <alignment horizontal="center" vertical="center" wrapText="1"/>
    </xf>
    <xf numFmtId="166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164" fontId="19" fillId="4" borderId="22" xfId="3" applyNumberFormat="1" applyFont="1" applyFill="1" applyBorder="1" applyAlignment="1">
      <alignment horizontal="right" vertical="center" wrapText="1"/>
    </xf>
    <xf numFmtId="3" fontId="19" fillId="0" borderId="22" xfId="3" applyNumberFormat="1" applyFont="1" applyFill="1" applyBorder="1" applyAlignment="1" applyProtection="1">
      <alignment horizontal="center" vertical="center" wrapText="1"/>
      <protection locked="0"/>
    </xf>
    <xf numFmtId="166" fontId="19" fillId="0" borderId="16" xfId="3" applyNumberFormat="1" applyFont="1" applyFill="1" applyBorder="1" applyAlignment="1" applyProtection="1">
      <alignment horizontal="center" vertical="center" wrapText="1"/>
      <protection locked="0"/>
    </xf>
    <xf numFmtId="169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16" xfId="3" applyNumberFormat="1" applyFont="1" applyFill="1" applyBorder="1" applyAlignment="1" applyProtection="1">
      <alignment horizontal="center" vertical="center" wrapText="1"/>
      <protection locked="0"/>
    </xf>
    <xf numFmtId="168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22" fillId="4" borderId="22" xfId="3" applyNumberFormat="1" applyFont="1" applyFill="1" applyBorder="1" applyAlignment="1">
      <alignment horizontal="right" vertical="center" wrapText="1"/>
    </xf>
    <xf numFmtId="3" fontId="22" fillId="0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64" fontId="22" fillId="5" borderId="21" xfId="3" applyNumberFormat="1" applyFont="1" applyFill="1" applyBorder="1" applyAlignment="1">
      <alignment horizontal="right" vertical="center" wrapText="1"/>
    </xf>
    <xf numFmtId="166" fontId="20" fillId="3" borderId="16" xfId="3" applyNumberFormat="1" applyFont="1" applyFill="1" applyBorder="1" applyAlignment="1" applyProtection="1">
      <alignment horizontal="center" vertical="center" wrapText="1"/>
      <protection locked="0"/>
    </xf>
    <xf numFmtId="166" fontId="20" fillId="7" borderId="16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21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169" fontId="21" fillId="3" borderId="23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23" xfId="3" applyNumberFormat="1" applyFont="1" applyFill="1" applyBorder="1" applyAlignment="1" applyProtection="1">
      <alignment horizontal="center" vertical="center" wrapText="1"/>
      <protection locked="0"/>
    </xf>
    <xf numFmtId="168" fontId="20" fillId="0" borderId="15" xfId="2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3" xfId="3" applyNumberFormat="1" applyFont="1" applyFill="1" applyBorder="1" applyAlignment="1" applyProtection="1">
      <alignment horizontal="center" vertical="center" wrapText="1"/>
      <protection locked="0"/>
    </xf>
    <xf numFmtId="164" fontId="9" fillId="5" borderId="4" xfId="3" applyNumberFormat="1" applyFont="1" applyFill="1" applyBorder="1" applyAlignment="1">
      <alignment horizontal="center" vertical="center" wrapText="1"/>
    </xf>
    <xf numFmtId="3" fontId="22" fillId="3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3" borderId="16" xfId="3" applyNumberFormat="1" applyFont="1" applyFill="1" applyBorder="1" applyAlignment="1" applyProtection="1">
      <alignment horizontal="center" vertical="center" wrapText="1"/>
      <protection locked="0"/>
    </xf>
    <xf numFmtId="16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16" xfId="2" applyNumberFormat="1" applyFont="1" applyFill="1" applyBorder="1" applyAlignment="1" applyProtection="1">
      <alignment horizontal="center" vertical="center" wrapText="1"/>
      <protection locked="0"/>
    </xf>
    <xf numFmtId="16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23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4" xfId="2" applyNumberFormat="1" applyFont="1" applyFill="1" applyBorder="1" applyAlignment="1" applyProtection="1">
      <alignment horizontal="center" vertical="center" wrapText="1"/>
      <protection locked="0"/>
    </xf>
    <xf numFmtId="168" fontId="6" fillId="7" borderId="15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13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169" fontId="8" fillId="7" borderId="0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4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jamin.Ben@floir.com" TargetMode="External"/><Relationship Id="rId1" Type="http://schemas.openxmlformats.org/officeDocument/2006/relationships/hyperlink" Target="mailto:Kyle.Collins@floi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59"/>
  <sheetViews>
    <sheetView showGridLines="0" tabSelected="1" zoomScaleNormal="100" workbookViewId="0"/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83" t="s">
        <v>142</v>
      </c>
      <c r="C1" s="7"/>
      <c r="D1" s="7"/>
      <c r="E1" s="7"/>
      <c r="F1" s="7"/>
      <c r="G1" s="8"/>
      <c r="H1" s="84" t="s">
        <v>143</v>
      </c>
      <c r="I1" s="84"/>
      <c r="J1" s="85"/>
      <c r="K1" s="137" t="s">
        <v>218</v>
      </c>
      <c r="L1" s="84"/>
      <c r="M1" s="85"/>
    </row>
    <row r="2" spans="2:13" ht="15.75" thickBot="1" x14ac:dyDescent="0.3">
      <c r="B2" s="81" t="s">
        <v>181</v>
      </c>
      <c r="C2" s="1"/>
      <c r="D2" s="1"/>
      <c r="E2" s="1"/>
      <c r="F2" s="1"/>
      <c r="G2" s="10"/>
      <c r="H2" s="1"/>
      <c r="I2" s="1"/>
      <c r="J2" s="10"/>
      <c r="K2" s="9"/>
      <c r="L2" s="1"/>
      <c r="M2" s="10"/>
    </row>
    <row r="3" spans="2:13" ht="15.75" thickBot="1" x14ac:dyDescent="0.3">
      <c r="B3" s="81"/>
      <c r="C3" s="120" t="s">
        <v>200</v>
      </c>
      <c r="D3" s="120"/>
      <c r="E3" s="120"/>
      <c r="F3" s="1"/>
      <c r="G3" s="10"/>
      <c r="H3" s="1"/>
      <c r="I3" s="86"/>
      <c r="J3" s="10"/>
      <c r="K3" s="9"/>
      <c r="L3" s="138">
        <v>2023</v>
      </c>
      <c r="M3" s="10"/>
    </row>
    <row r="4" spans="2:13" ht="15.75" thickBot="1" x14ac:dyDescent="0.3">
      <c r="B4" s="81" t="s">
        <v>236</v>
      </c>
      <c r="C4" s="1"/>
      <c r="D4" s="1"/>
      <c r="E4" s="1"/>
      <c r="F4" s="1"/>
      <c r="G4" s="10"/>
      <c r="H4" s="1"/>
      <c r="I4" s="1"/>
      <c r="J4" s="10"/>
      <c r="K4" s="11"/>
      <c r="L4" s="12"/>
      <c r="M4" s="13"/>
    </row>
    <row r="5" spans="2:13" ht="17.25" x14ac:dyDescent="0.3">
      <c r="B5" s="81" t="s">
        <v>237</v>
      </c>
      <c r="C5" s="1"/>
      <c r="D5" s="1"/>
      <c r="E5" s="1"/>
      <c r="F5" s="1"/>
      <c r="G5" s="1"/>
      <c r="H5" s="124" t="s">
        <v>201</v>
      </c>
      <c r="I5" s="125"/>
      <c r="J5" s="126"/>
      <c r="K5" s="1"/>
      <c r="L5" s="1"/>
      <c r="M5" s="1"/>
    </row>
    <row r="6" spans="2:13" ht="15" customHeight="1" x14ac:dyDescent="0.25">
      <c r="B6" s="82" t="s">
        <v>238</v>
      </c>
      <c r="C6" s="1"/>
      <c r="D6" s="1"/>
      <c r="E6" s="1"/>
      <c r="F6" s="1"/>
      <c r="G6" s="1"/>
      <c r="H6" s="9"/>
      <c r="I6" s="1"/>
      <c r="J6" s="10"/>
      <c r="K6" s="1"/>
      <c r="L6" s="1"/>
      <c r="M6" s="1"/>
    </row>
    <row r="7" spans="2:13" ht="15" customHeight="1" x14ac:dyDescent="0.25">
      <c r="B7" s="81" t="s">
        <v>239</v>
      </c>
      <c r="C7" s="1"/>
      <c r="D7" s="1"/>
      <c r="E7" s="1"/>
      <c r="F7" s="1"/>
      <c r="G7" s="1"/>
      <c r="H7" s="9"/>
      <c r="I7" s="122" t="s">
        <v>202</v>
      </c>
      <c r="J7" s="10"/>
      <c r="K7" s="1"/>
      <c r="L7" s="1"/>
      <c r="M7" s="1"/>
    </row>
    <row r="8" spans="2:13" ht="15" customHeight="1" x14ac:dyDescent="0.25">
      <c r="B8" s="9"/>
      <c r="C8" s="1" t="s">
        <v>240</v>
      </c>
      <c r="D8" s="1"/>
      <c r="E8" s="1"/>
      <c r="F8" s="1"/>
      <c r="G8" s="1"/>
      <c r="H8" s="9"/>
      <c r="I8" s="1"/>
      <c r="J8" s="10"/>
      <c r="K8" s="1"/>
      <c r="L8" s="1"/>
      <c r="M8" s="1"/>
    </row>
    <row r="9" spans="2:13" ht="15" customHeight="1" thickBot="1" x14ac:dyDescent="0.3">
      <c r="B9" s="9"/>
      <c r="C9" s="1"/>
      <c r="D9" s="1" t="s">
        <v>241</v>
      </c>
      <c r="E9" s="1"/>
      <c r="F9" s="1"/>
      <c r="G9" s="1"/>
      <c r="H9" s="11"/>
      <c r="I9" s="12"/>
      <c r="J9" s="13"/>
      <c r="K9" s="1"/>
      <c r="L9" s="1"/>
      <c r="M9" s="1"/>
    </row>
    <row r="10" spans="2:13" x14ac:dyDescent="0.25">
      <c r="B10" s="9"/>
      <c r="C10" s="1"/>
      <c r="D10" s="1" t="s">
        <v>242</v>
      </c>
      <c r="E10" s="1"/>
      <c r="F10" s="1"/>
      <c r="G10" s="10"/>
      <c r="H10" s="1"/>
      <c r="I10" s="1"/>
      <c r="J10" s="1"/>
      <c r="K10" s="1"/>
      <c r="L10" s="1"/>
      <c r="M10" s="1"/>
    </row>
    <row r="11" spans="2:13" x14ac:dyDescent="0.25">
      <c r="B11" s="127" t="s">
        <v>203</v>
      </c>
      <c r="C11" s="1"/>
      <c r="D11" s="1"/>
      <c r="E11" s="1"/>
      <c r="F11" s="1"/>
      <c r="G11" s="10"/>
      <c r="H11" s="1"/>
      <c r="I11" s="1"/>
      <c r="J11" s="1"/>
      <c r="K11" s="1"/>
      <c r="L11" s="1"/>
      <c r="M11" s="1"/>
    </row>
    <row r="12" spans="2:13" ht="15.75" thickBot="1" x14ac:dyDescent="0.3">
      <c r="B12" s="106" t="s">
        <v>243</v>
      </c>
      <c r="C12" s="12"/>
      <c r="D12" s="12"/>
      <c r="E12" s="12"/>
      <c r="F12" s="131"/>
      <c r="G12" s="121"/>
      <c r="H12" s="1"/>
      <c r="I12" s="1"/>
      <c r="J12" s="1"/>
      <c r="K12" s="1"/>
      <c r="L12" s="1"/>
      <c r="M12" s="1"/>
    </row>
    <row r="13" spans="2:13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8.75" x14ac:dyDescent="0.3">
      <c r="B14" s="88" t="s">
        <v>141</v>
      </c>
      <c r="C14" s="7"/>
      <c r="D14" s="89"/>
      <c r="E14" s="7"/>
      <c r="F14" s="7"/>
      <c r="G14" s="8"/>
      <c r="H14" s="1"/>
      <c r="I14" s="88" t="s">
        <v>163</v>
      </c>
      <c r="J14" s="7"/>
      <c r="K14" s="7"/>
      <c r="L14" s="8"/>
      <c r="M14" s="1"/>
    </row>
    <row r="15" spans="2:13" x14ac:dyDescent="0.25">
      <c r="B15" s="81" t="s">
        <v>144</v>
      </c>
      <c r="C15" s="1"/>
      <c r="D15" s="3"/>
      <c r="E15" s="1"/>
      <c r="F15" s="1"/>
      <c r="G15" s="10"/>
      <c r="H15" s="1"/>
      <c r="I15" s="102" t="s">
        <v>164</v>
      </c>
      <c r="J15" s="1"/>
      <c r="K15" s="1"/>
      <c r="L15" s="10"/>
      <c r="M15" s="1"/>
    </row>
    <row r="16" spans="2:13" ht="19.5" thickBot="1" x14ac:dyDescent="0.35">
      <c r="B16" s="90"/>
      <c r="C16" s="1" t="s">
        <v>225</v>
      </c>
      <c r="D16" s="3"/>
      <c r="E16" s="1"/>
      <c r="F16" s="1"/>
      <c r="G16" s="10"/>
      <c r="H16" s="1"/>
      <c r="I16" s="103" t="s">
        <v>165</v>
      </c>
      <c r="J16" s="12"/>
      <c r="K16" s="12"/>
      <c r="L16" s="13"/>
      <c r="M16" s="1"/>
    </row>
    <row r="17" spans="2:13" x14ac:dyDescent="0.25">
      <c r="B17" s="81" t="s">
        <v>244</v>
      </c>
      <c r="C17" s="1"/>
      <c r="D17" s="3"/>
      <c r="E17" s="1"/>
      <c r="F17" s="1"/>
      <c r="G17" s="10"/>
      <c r="H17" s="1"/>
      <c r="I17" s="1"/>
      <c r="J17" s="1"/>
      <c r="K17" s="1"/>
      <c r="L17" s="1"/>
      <c r="M17" s="1"/>
    </row>
    <row r="18" spans="2:13" x14ac:dyDescent="0.25">
      <c r="B18" s="81"/>
      <c r="C18" s="1" t="s">
        <v>245</v>
      </c>
      <c r="D18" s="3"/>
      <c r="E18" s="1"/>
      <c r="F18" s="1"/>
      <c r="G18" s="10"/>
      <c r="H18" s="1"/>
      <c r="I18" s="1"/>
      <c r="J18" s="1"/>
      <c r="K18" s="1"/>
      <c r="L18" s="1"/>
      <c r="M18" s="1"/>
    </row>
    <row r="19" spans="2:13" x14ac:dyDescent="0.25">
      <c r="B19" s="82" t="s">
        <v>246</v>
      </c>
      <c r="C19" s="1"/>
      <c r="D19" s="3"/>
      <c r="E19" s="1"/>
      <c r="F19" s="1"/>
      <c r="G19" s="10"/>
      <c r="H19" s="1"/>
      <c r="I19" s="1"/>
      <c r="J19" s="1"/>
      <c r="K19" s="1"/>
      <c r="L19" s="1"/>
      <c r="M19" s="1"/>
    </row>
    <row r="20" spans="2:13" x14ac:dyDescent="0.25">
      <c r="B20" s="82" t="s">
        <v>247</v>
      </c>
      <c r="C20" s="1"/>
      <c r="D20" s="3"/>
      <c r="E20" s="1"/>
      <c r="F20" s="1"/>
      <c r="G20" s="10"/>
      <c r="H20" s="1"/>
      <c r="I20" s="1"/>
      <c r="J20" s="1"/>
      <c r="K20" s="1"/>
      <c r="L20" s="1"/>
      <c r="M20" s="1"/>
    </row>
    <row r="21" spans="2:13" ht="15.75" thickBot="1" x14ac:dyDescent="0.3">
      <c r="B21" s="91" t="s">
        <v>248</v>
      </c>
      <c r="C21" s="12"/>
      <c r="D21" s="14"/>
      <c r="E21" s="12"/>
      <c r="F21" s="12"/>
      <c r="G21" s="13"/>
      <c r="H21" s="1"/>
      <c r="I21" s="1"/>
      <c r="J21" s="1"/>
      <c r="K21" s="1"/>
      <c r="L21" s="1"/>
      <c r="M21" s="1"/>
    </row>
    <row r="22" spans="2:13" x14ac:dyDescent="0.25">
      <c r="D22" s="6"/>
    </row>
    <row r="23" spans="2:13" ht="18.75" x14ac:dyDescent="0.3">
      <c r="B23" s="74" t="s">
        <v>151</v>
      </c>
      <c r="C23" s="1"/>
      <c r="D23" s="6"/>
    </row>
    <row r="24" spans="2:13" x14ac:dyDescent="0.25">
      <c r="D24" s="6"/>
    </row>
    <row r="25" spans="2:13" x14ac:dyDescent="0.25">
      <c r="B25" t="s">
        <v>24</v>
      </c>
      <c r="C25" s="4" t="s">
        <v>25</v>
      </c>
      <c r="D25" s="15" t="s">
        <v>44</v>
      </c>
      <c r="E25" s="4" t="s">
        <v>26</v>
      </c>
    </row>
    <row r="26" spans="2:13" ht="15" customHeight="1" x14ac:dyDescent="0.25">
      <c r="B26" t="s">
        <v>27</v>
      </c>
      <c r="C26" s="5" t="s">
        <v>0</v>
      </c>
      <c r="D26" s="6" t="s">
        <v>45</v>
      </c>
      <c r="E26" t="s">
        <v>232</v>
      </c>
    </row>
    <row r="27" spans="2:13" ht="15" customHeight="1" x14ac:dyDescent="0.25">
      <c r="B27" t="s">
        <v>27</v>
      </c>
      <c r="C27" s="5" t="s">
        <v>1</v>
      </c>
      <c r="D27" s="6" t="s">
        <v>46</v>
      </c>
      <c r="E27" t="s">
        <v>28</v>
      </c>
    </row>
    <row r="28" spans="2:13" ht="15" customHeight="1" x14ac:dyDescent="0.25">
      <c r="B28" t="s">
        <v>27</v>
      </c>
      <c r="C28" s="5" t="s">
        <v>147</v>
      </c>
      <c r="D28" s="6" t="s">
        <v>46</v>
      </c>
      <c r="E28" t="s">
        <v>40</v>
      </c>
    </row>
    <row r="29" spans="2:13" ht="15" customHeight="1" x14ac:dyDescent="0.25">
      <c r="B29" t="s">
        <v>27</v>
      </c>
      <c r="C29" s="5" t="s">
        <v>9</v>
      </c>
      <c r="D29" s="6" t="s">
        <v>46</v>
      </c>
      <c r="E29" t="s">
        <v>145</v>
      </c>
    </row>
    <row r="30" spans="2:13" ht="15" customHeight="1" x14ac:dyDescent="0.25">
      <c r="B30" t="s">
        <v>27</v>
      </c>
      <c r="C30" s="5" t="s">
        <v>11</v>
      </c>
      <c r="D30" s="6" t="s">
        <v>46</v>
      </c>
      <c r="E30" t="s">
        <v>171</v>
      </c>
    </row>
    <row r="31" spans="2:13" ht="15" customHeight="1" x14ac:dyDescent="0.25">
      <c r="B31" t="s">
        <v>27</v>
      </c>
      <c r="C31" s="5" t="s">
        <v>6</v>
      </c>
      <c r="D31" s="6" t="s">
        <v>46</v>
      </c>
      <c r="E31" t="s">
        <v>166</v>
      </c>
    </row>
    <row r="32" spans="2:13" ht="15" customHeight="1" x14ac:dyDescent="0.25">
      <c r="B32" t="s">
        <v>27</v>
      </c>
      <c r="C32" s="5" t="s">
        <v>4</v>
      </c>
      <c r="D32" s="6" t="s">
        <v>46</v>
      </c>
      <c r="E32" t="s">
        <v>175</v>
      </c>
    </row>
    <row r="33" spans="2:17" ht="15" customHeight="1" x14ac:dyDescent="0.25">
      <c r="B33" t="s">
        <v>27</v>
      </c>
      <c r="C33" s="5" t="s">
        <v>2</v>
      </c>
      <c r="D33" s="6" t="s">
        <v>46</v>
      </c>
      <c r="E33" t="s">
        <v>191</v>
      </c>
    </row>
    <row r="34" spans="2:17" x14ac:dyDescent="0.25">
      <c r="C34" t="s">
        <v>148</v>
      </c>
      <c r="D34" s="6" t="s">
        <v>45</v>
      </c>
      <c r="E34" t="s">
        <v>39</v>
      </c>
    </row>
    <row r="35" spans="2:17" x14ac:dyDescent="0.25">
      <c r="C35" t="s">
        <v>167</v>
      </c>
      <c r="D35" s="6" t="s">
        <v>45</v>
      </c>
      <c r="E35" t="s">
        <v>170</v>
      </c>
    </row>
    <row r="36" spans="2:17" x14ac:dyDescent="0.25">
      <c r="C36" t="s">
        <v>14</v>
      </c>
      <c r="D36" s="6" t="s">
        <v>45</v>
      </c>
      <c r="E36" t="s">
        <v>29</v>
      </c>
    </row>
    <row r="37" spans="2:17" x14ac:dyDescent="0.25">
      <c r="C37" t="s">
        <v>13</v>
      </c>
      <c r="D37" s="6" t="s">
        <v>45</v>
      </c>
      <c r="E37" t="s">
        <v>172</v>
      </c>
    </row>
    <row r="38" spans="2:17" x14ac:dyDescent="0.25">
      <c r="C38" t="s">
        <v>30</v>
      </c>
      <c r="D38" s="6" t="s">
        <v>45</v>
      </c>
      <c r="E38" t="s">
        <v>31</v>
      </c>
    </row>
    <row r="39" spans="2:17" x14ac:dyDescent="0.25">
      <c r="C39" s="6" t="s">
        <v>42</v>
      </c>
      <c r="D39" s="6" t="s">
        <v>45</v>
      </c>
      <c r="E39" t="s">
        <v>43</v>
      </c>
    </row>
    <row r="40" spans="2:17" x14ac:dyDescent="0.25">
      <c r="C40" t="s">
        <v>15</v>
      </c>
      <c r="D40" s="6" t="s">
        <v>45</v>
      </c>
      <c r="E40" t="s">
        <v>198</v>
      </c>
    </row>
    <row r="41" spans="2:17" x14ac:dyDescent="0.25">
      <c r="B41" s="1"/>
      <c r="C41" s="3" t="s">
        <v>37</v>
      </c>
      <c r="D41" s="3" t="s">
        <v>45</v>
      </c>
      <c r="E41" s="3" t="s">
        <v>199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x14ac:dyDescent="0.25">
      <c r="B42" s="1"/>
      <c r="C42" s="3"/>
      <c r="D42" s="3"/>
      <c r="E42" s="3" t="s">
        <v>208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5">
      <c r="C43" t="s">
        <v>16</v>
      </c>
      <c r="D43" s="6" t="s">
        <v>45</v>
      </c>
      <c r="E43" t="s">
        <v>32</v>
      </c>
    </row>
    <row r="44" spans="2:17" x14ac:dyDescent="0.25">
      <c r="C44" t="s">
        <v>17</v>
      </c>
      <c r="D44" s="6" t="s">
        <v>45</v>
      </c>
      <c r="E44" t="s">
        <v>33</v>
      </c>
    </row>
    <row r="45" spans="2:17" x14ac:dyDescent="0.25">
      <c r="C45" t="s">
        <v>18</v>
      </c>
      <c r="D45" s="6" t="s">
        <v>45</v>
      </c>
      <c r="E45" t="s">
        <v>35</v>
      </c>
    </row>
    <row r="46" spans="2:17" x14ac:dyDescent="0.25">
      <c r="C46" t="s">
        <v>19</v>
      </c>
      <c r="D46" s="6" t="s">
        <v>45</v>
      </c>
      <c r="E46" t="s">
        <v>34</v>
      </c>
    </row>
    <row r="47" spans="2:17" x14ac:dyDescent="0.25">
      <c r="C47" t="s">
        <v>20</v>
      </c>
      <c r="D47" s="6" t="s">
        <v>45</v>
      </c>
      <c r="E47" t="s">
        <v>36</v>
      </c>
    </row>
    <row r="48" spans="2:17" x14ac:dyDescent="0.25">
      <c r="C48" t="s">
        <v>21</v>
      </c>
      <c r="D48" s="6" t="s">
        <v>45</v>
      </c>
      <c r="E48" t="s">
        <v>38</v>
      </c>
    </row>
    <row r="49" spans="3:9" x14ac:dyDescent="0.25">
      <c r="C49" t="s">
        <v>149</v>
      </c>
      <c r="D49" s="6" t="s">
        <v>45</v>
      </c>
      <c r="E49" t="s">
        <v>146</v>
      </c>
    </row>
    <row r="50" spans="3:9" x14ac:dyDescent="0.25">
      <c r="C50" t="s">
        <v>205</v>
      </c>
      <c r="D50" s="6" t="s">
        <v>45</v>
      </c>
      <c r="E50" t="s">
        <v>207</v>
      </c>
    </row>
    <row r="51" spans="3:9" x14ac:dyDescent="0.25">
      <c r="C51" t="s">
        <v>206</v>
      </c>
      <c r="D51" s="6" t="s">
        <v>45</v>
      </c>
      <c r="E51" t="s">
        <v>207</v>
      </c>
    </row>
    <row r="52" spans="3:9" x14ac:dyDescent="0.25">
      <c r="C52" s="6" t="s">
        <v>209</v>
      </c>
      <c r="D52" s="6" t="s">
        <v>45</v>
      </c>
      <c r="E52" s="6" t="s">
        <v>230</v>
      </c>
      <c r="F52" s="6"/>
      <c r="G52" s="6"/>
      <c r="H52" s="6"/>
      <c r="I52" s="6"/>
    </row>
    <row r="53" spans="3:9" x14ac:dyDescent="0.25">
      <c r="C53" s="6"/>
      <c r="D53" s="6"/>
      <c r="E53" s="6" t="s">
        <v>249</v>
      </c>
      <c r="F53" s="6"/>
      <c r="G53" s="6"/>
      <c r="H53" s="6"/>
      <c r="I53" s="6"/>
    </row>
    <row r="54" spans="3:9" x14ac:dyDescent="0.25">
      <c r="C54" s="6"/>
      <c r="D54" s="6"/>
      <c r="E54" s="6" t="s">
        <v>231</v>
      </c>
      <c r="F54" s="6"/>
      <c r="G54" s="6"/>
      <c r="H54" s="6"/>
      <c r="I54" s="6"/>
    </row>
    <row r="55" spans="3:9" s="1" customFormat="1" x14ac:dyDescent="0.25">
      <c r="C55" s="132" t="s">
        <v>210</v>
      </c>
      <c r="D55" s="132" t="s">
        <v>45</v>
      </c>
      <c r="E55" s="132" t="s">
        <v>211</v>
      </c>
      <c r="F55" s="132"/>
      <c r="G55" s="132"/>
      <c r="H55" s="132"/>
      <c r="I55" s="132"/>
    </row>
    <row r="56" spans="3:9" x14ac:dyDescent="0.25">
      <c r="C56" s="133"/>
      <c r="D56" s="133"/>
      <c r="E56" s="133" t="s">
        <v>214</v>
      </c>
      <c r="F56" s="133"/>
      <c r="G56" s="133"/>
      <c r="H56" s="133"/>
      <c r="I56" s="133"/>
    </row>
    <row r="57" spans="3:9" x14ac:dyDescent="0.25">
      <c r="C57" s="133"/>
      <c r="D57" s="133"/>
      <c r="E57" s="133" t="s">
        <v>216</v>
      </c>
      <c r="F57" s="133"/>
      <c r="G57" s="133"/>
      <c r="H57" s="133"/>
      <c r="I57" s="133"/>
    </row>
    <row r="58" spans="3:9" x14ac:dyDescent="0.25">
      <c r="C58" s="133"/>
      <c r="D58" s="133"/>
      <c r="E58" s="134" t="s">
        <v>213</v>
      </c>
      <c r="F58" s="133"/>
      <c r="G58" s="133"/>
      <c r="H58" s="133"/>
      <c r="I58" s="133"/>
    </row>
    <row r="59" spans="3:9" x14ac:dyDescent="0.25">
      <c r="E59" s="135" t="s">
        <v>217</v>
      </c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Z66"/>
  <sheetViews>
    <sheetView workbookViewId="0"/>
  </sheetViews>
  <sheetFormatPr defaultRowHeight="15" x14ac:dyDescent="0.25"/>
  <cols>
    <col min="2" max="2" width="10.42578125" bestFit="1" customWidth="1"/>
    <col min="3" max="3" width="14.5703125" bestFit="1" customWidth="1"/>
    <col min="5" max="5" width="11.140625" bestFit="1" customWidth="1"/>
    <col min="8" max="26" width="15.7109375" customWidth="1"/>
  </cols>
  <sheetData>
    <row r="1" spans="1:26" ht="18" thickBot="1" x14ac:dyDescent="0.35">
      <c r="A1" s="128" t="s">
        <v>201</v>
      </c>
      <c r="B1" s="129"/>
      <c r="C1" s="129"/>
      <c r="D1" s="130" t="s">
        <v>202</v>
      </c>
      <c r="E1" s="123"/>
      <c r="Z1" s="136"/>
    </row>
    <row r="2" spans="1:26" x14ac:dyDescent="0.25">
      <c r="A2" s="1" t="s">
        <v>0</v>
      </c>
      <c r="B2" s="1" t="s">
        <v>1</v>
      </c>
      <c r="C2" s="1" t="s">
        <v>147</v>
      </c>
      <c r="D2" s="3" t="s">
        <v>9</v>
      </c>
      <c r="E2" s="3" t="s">
        <v>11</v>
      </c>
      <c r="F2" s="3" t="s">
        <v>6</v>
      </c>
      <c r="G2" s="3" t="s">
        <v>4</v>
      </c>
      <c r="H2" s="2" t="s">
        <v>2</v>
      </c>
      <c r="I2" s="3" t="s">
        <v>148</v>
      </c>
      <c r="J2" s="3" t="s">
        <v>167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149</v>
      </c>
      <c r="X2" t="s">
        <v>196</v>
      </c>
      <c r="Y2" t="s">
        <v>197</v>
      </c>
      <c r="Z2" s="6" t="s">
        <v>209</v>
      </c>
    </row>
    <row r="3" spans="1:26" x14ac:dyDescent="0.25">
      <c r="A3" s="1">
        <v>2019</v>
      </c>
      <c r="B3" s="1" t="s">
        <v>22</v>
      </c>
      <c r="C3" s="1" t="s">
        <v>150</v>
      </c>
      <c r="D3" s="1" t="s">
        <v>10</v>
      </c>
      <c r="E3" s="3" t="s">
        <v>12</v>
      </c>
      <c r="F3" s="1" t="s">
        <v>8</v>
      </c>
      <c r="G3" s="1" t="s">
        <v>5</v>
      </c>
      <c r="H3" s="2">
        <v>1</v>
      </c>
      <c r="X3" s="38">
        <f>SUM(K3:M3)-N3</f>
        <v>0</v>
      </c>
      <c r="Y3" s="38">
        <f>SUM(Q3:U3)-V3</f>
        <v>0</v>
      </c>
    </row>
    <row r="4" spans="1:26" x14ac:dyDescent="0.25">
      <c r="A4" s="1">
        <v>2019</v>
      </c>
      <c r="B4" s="1" t="s">
        <v>22</v>
      </c>
      <c r="C4" s="1" t="s">
        <v>150</v>
      </c>
      <c r="D4" s="1" t="s">
        <v>10</v>
      </c>
      <c r="E4" s="1" t="s">
        <v>12</v>
      </c>
      <c r="F4" s="1" t="s">
        <v>8</v>
      </c>
      <c r="G4" s="1" t="s">
        <v>5</v>
      </c>
      <c r="H4" s="2">
        <v>2</v>
      </c>
    </row>
    <row r="5" spans="1:26" x14ac:dyDescent="0.25">
      <c r="A5" s="1">
        <v>2019</v>
      </c>
      <c r="B5" s="1" t="s">
        <v>22</v>
      </c>
      <c r="C5" s="1" t="s">
        <v>150</v>
      </c>
      <c r="D5" s="1" t="s">
        <v>10</v>
      </c>
      <c r="E5" s="1" t="s">
        <v>12</v>
      </c>
      <c r="F5" s="1" t="s">
        <v>8</v>
      </c>
      <c r="G5" s="3" t="s">
        <v>173</v>
      </c>
      <c r="H5" s="2">
        <v>1</v>
      </c>
    </row>
    <row r="6" spans="1:26" x14ac:dyDescent="0.25">
      <c r="A6" s="1">
        <v>2019</v>
      </c>
      <c r="B6" s="1" t="s">
        <v>22</v>
      </c>
      <c r="C6" s="1" t="s">
        <v>150</v>
      </c>
      <c r="D6" s="1" t="s">
        <v>10</v>
      </c>
      <c r="E6" s="1" t="s">
        <v>12</v>
      </c>
      <c r="F6" s="1" t="s">
        <v>8</v>
      </c>
      <c r="G6" s="3" t="s">
        <v>173</v>
      </c>
      <c r="H6" s="2">
        <v>2</v>
      </c>
    </row>
    <row r="7" spans="1:26" x14ac:dyDescent="0.25">
      <c r="A7" s="1">
        <v>2019</v>
      </c>
      <c r="B7" s="1" t="s">
        <v>22</v>
      </c>
      <c r="C7" s="1" t="s">
        <v>150</v>
      </c>
      <c r="D7" s="1" t="s">
        <v>10</v>
      </c>
      <c r="E7" s="1" t="s">
        <v>12</v>
      </c>
      <c r="F7" s="3" t="s">
        <v>7</v>
      </c>
      <c r="G7" s="1" t="s">
        <v>5</v>
      </c>
      <c r="H7" s="2">
        <v>1</v>
      </c>
    </row>
    <row r="8" spans="1:26" x14ac:dyDescent="0.25">
      <c r="A8" s="1">
        <v>2019</v>
      </c>
      <c r="B8" s="1" t="s">
        <v>22</v>
      </c>
      <c r="C8" s="1" t="s">
        <v>150</v>
      </c>
      <c r="D8" s="1" t="s">
        <v>10</v>
      </c>
      <c r="E8" s="1" t="s">
        <v>12</v>
      </c>
      <c r="F8" s="3" t="s">
        <v>7</v>
      </c>
      <c r="G8" s="1" t="s">
        <v>5</v>
      </c>
      <c r="H8" s="2">
        <v>2</v>
      </c>
    </row>
    <row r="9" spans="1:26" x14ac:dyDescent="0.25">
      <c r="A9" s="1">
        <v>2019</v>
      </c>
      <c r="B9" s="1" t="s">
        <v>22</v>
      </c>
      <c r="C9" s="1" t="s">
        <v>150</v>
      </c>
      <c r="D9" s="1" t="s">
        <v>10</v>
      </c>
      <c r="E9" s="1" t="s">
        <v>12</v>
      </c>
      <c r="F9" s="3" t="s">
        <v>7</v>
      </c>
      <c r="G9" s="3" t="s">
        <v>173</v>
      </c>
      <c r="H9" s="2">
        <v>1</v>
      </c>
    </row>
    <row r="10" spans="1:26" x14ac:dyDescent="0.25">
      <c r="A10" s="1">
        <v>2019</v>
      </c>
      <c r="B10" s="1" t="s">
        <v>22</v>
      </c>
      <c r="C10" s="1" t="s">
        <v>150</v>
      </c>
      <c r="D10" s="1" t="s">
        <v>10</v>
      </c>
      <c r="E10" s="1" t="s">
        <v>12</v>
      </c>
      <c r="F10" s="3" t="s">
        <v>7</v>
      </c>
      <c r="G10" s="3" t="s">
        <v>173</v>
      </c>
      <c r="H10" s="2">
        <v>2</v>
      </c>
    </row>
    <row r="11" spans="1:26" x14ac:dyDescent="0.25">
      <c r="A11" s="1">
        <v>2019</v>
      </c>
      <c r="B11" s="1" t="s">
        <v>22</v>
      </c>
      <c r="C11" s="1" t="s">
        <v>150</v>
      </c>
      <c r="D11" s="1" t="s">
        <v>23</v>
      </c>
      <c r="E11" s="3" t="s">
        <v>12</v>
      </c>
      <c r="F11" s="1" t="s">
        <v>8</v>
      </c>
      <c r="G11" s="1" t="s">
        <v>5</v>
      </c>
      <c r="H11" s="2">
        <v>1</v>
      </c>
    </row>
    <row r="12" spans="1:26" x14ac:dyDescent="0.25">
      <c r="A12" s="1">
        <v>2019</v>
      </c>
      <c r="B12" s="1" t="s">
        <v>22</v>
      </c>
      <c r="C12" s="1" t="s">
        <v>150</v>
      </c>
      <c r="D12" s="1" t="s">
        <v>23</v>
      </c>
      <c r="E12" s="1" t="s">
        <v>12</v>
      </c>
      <c r="F12" s="1" t="s">
        <v>8</v>
      </c>
      <c r="G12" s="1" t="s">
        <v>5</v>
      </c>
      <c r="H12" s="2">
        <v>2</v>
      </c>
    </row>
    <row r="13" spans="1:26" x14ac:dyDescent="0.25">
      <c r="A13" s="1">
        <v>2019</v>
      </c>
      <c r="B13" s="1" t="s">
        <v>22</v>
      </c>
      <c r="C13" s="1" t="s">
        <v>150</v>
      </c>
      <c r="D13" s="1" t="s">
        <v>23</v>
      </c>
      <c r="E13" s="1" t="s">
        <v>12</v>
      </c>
      <c r="F13" s="1" t="s">
        <v>8</v>
      </c>
      <c r="G13" s="3" t="s">
        <v>173</v>
      </c>
      <c r="H13" s="2">
        <v>1</v>
      </c>
    </row>
    <row r="14" spans="1:26" x14ac:dyDescent="0.25">
      <c r="A14" s="1">
        <v>2019</v>
      </c>
      <c r="B14" s="1" t="s">
        <v>22</v>
      </c>
      <c r="C14" s="1" t="s">
        <v>150</v>
      </c>
      <c r="D14" s="1" t="s">
        <v>23</v>
      </c>
      <c r="E14" s="1" t="s">
        <v>12</v>
      </c>
      <c r="F14" s="1" t="s">
        <v>8</v>
      </c>
      <c r="G14" s="3" t="s">
        <v>173</v>
      </c>
      <c r="H14" s="2">
        <v>2</v>
      </c>
    </row>
    <row r="15" spans="1:26" x14ac:dyDescent="0.25">
      <c r="A15" s="1">
        <v>2019</v>
      </c>
      <c r="B15" s="1" t="s">
        <v>22</v>
      </c>
      <c r="C15" s="1" t="s">
        <v>150</v>
      </c>
      <c r="D15" s="1" t="s">
        <v>23</v>
      </c>
      <c r="E15" s="1" t="s">
        <v>12</v>
      </c>
      <c r="F15" s="3" t="s">
        <v>7</v>
      </c>
      <c r="G15" s="1" t="s">
        <v>5</v>
      </c>
      <c r="H15" s="2">
        <v>1</v>
      </c>
    </row>
    <row r="16" spans="1:26" x14ac:dyDescent="0.25">
      <c r="A16" s="1">
        <v>2019</v>
      </c>
      <c r="B16" s="1" t="s">
        <v>22</v>
      </c>
      <c r="C16" s="1" t="s">
        <v>150</v>
      </c>
      <c r="D16" s="1" t="s">
        <v>23</v>
      </c>
      <c r="E16" s="1" t="s">
        <v>12</v>
      </c>
      <c r="F16" s="3" t="s">
        <v>7</v>
      </c>
      <c r="G16" s="1" t="s">
        <v>5</v>
      </c>
      <c r="H16" s="2">
        <v>2</v>
      </c>
    </row>
    <row r="17" spans="1:8" x14ac:dyDescent="0.25">
      <c r="A17" s="1">
        <v>2019</v>
      </c>
      <c r="B17" s="1" t="s">
        <v>22</v>
      </c>
      <c r="C17" s="1" t="s">
        <v>150</v>
      </c>
      <c r="D17" s="1" t="s">
        <v>23</v>
      </c>
      <c r="E17" s="1" t="s">
        <v>12</v>
      </c>
      <c r="F17" s="3" t="s">
        <v>7</v>
      </c>
      <c r="G17" s="3" t="s">
        <v>173</v>
      </c>
      <c r="H17" s="2">
        <v>1</v>
      </c>
    </row>
    <row r="18" spans="1:8" x14ac:dyDescent="0.25">
      <c r="A18" s="1">
        <v>2019</v>
      </c>
      <c r="B18" s="1" t="s">
        <v>22</v>
      </c>
      <c r="C18" s="1" t="s">
        <v>150</v>
      </c>
      <c r="D18" s="1" t="s">
        <v>23</v>
      </c>
      <c r="E18" s="1" t="s">
        <v>12</v>
      </c>
      <c r="F18" s="3" t="s">
        <v>7</v>
      </c>
      <c r="G18" s="3" t="s">
        <v>173</v>
      </c>
      <c r="H18" s="2">
        <v>2</v>
      </c>
    </row>
    <row r="19" spans="1:8" x14ac:dyDescent="0.25">
      <c r="A19" s="1">
        <v>2020</v>
      </c>
      <c r="B19" s="1" t="s">
        <v>22</v>
      </c>
      <c r="C19" s="1" t="s">
        <v>150</v>
      </c>
      <c r="D19" s="1" t="s">
        <v>10</v>
      </c>
      <c r="E19" s="3" t="s">
        <v>12</v>
      </c>
      <c r="F19" s="1" t="s">
        <v>8</v>
      </c>
      <c r="G19" s="1" t="s">
        <v>5</v>
      </c>
      <c r="H19" s="2">
        <v>1</v>
      </c>
    </row>
    <row r="20" spans="1:8" x14ac:dyDescent="0.25">
      <c r="A20" s="1">
        <v>2020</v>
      </c>
      <c r="B20" s="1" t="s">
        <v>22</v>
      </c>
      <c r="C20" s="1" t="s">
        <v>150</v>
      </c>
      <c r="D20" s="1" t="s">
        <v>10</v>
      </c>
      <c r="E20" s="1" t="s">
        <v>12</v>
      </c>
      <c r="F20" s="1" t="s">
        <v>8</v>
      </c>
      <c r="G20" s="1" t="s">
        <v>5</v>
      </c>
      <c r="H20" s="2">
        <v>2</v>
      </c>
    </row>
    <row r="21" spans="1:8" x14ac:dyDescent="0.25">
      <c r="A21" s="1">
        <v>2020</v>
      </c>
      <c r="B21" s="1" t="s">
        <v>22</v>
      </c>
      <c r="C21" s="1" t="s">
        <v>150</v>
      </c>
      <c r="D21" s="1" t="s">
        <v>10</v>
      </c>
      <c r="E21" s="1" t="s">
        <v>12</v>
      </c>
      <c r="F21" s="1" t="s">
        <v>8</v>
      </c>
      <c r="G21" s="3" t="s">
        <v>173</v>
      </c>
      <c r="H21" s="2">
        <v>1</v>
      </c>
    </row>
    <row r="22" spans="1:8" x14ac:dyDescent="0.25">
      <c r="A22" s="1">
        <v>2020</v>
      </c>
      <c r="B22" s="1" t="s">
        <v>22</v>
      </c>
      <c r="C22" s="1" t="s">
        <v>150</v>
      </c>
      <c r="D22" s="1" t="s">
        <v>10</v>
      </c>
      <c r="E22" s="1" t="s">
        <v>12</v>
      </c>
      <c r="F22" s="1" t="s">
        <v>8</v>
      </c>
      <c r="G22" s="3" t="s">
        <v>173</v>
      </c>
      <c r="H22" s="2">
        <v>2</v>
      </c>
    </row>
    <row r="23" spans="1:8" x14ac:dyDescent="0.25">
      <c r="A23" s="1">
        <v>2020</v>
      </c>
      <c r="B23" s="1" t="s">
        <v>22</v>
      </c>
      <c r="C23" s="1" t="s">
        <v>150</v>
      </c>
      <c r="D23" s="1" t="s">
        <v>10</v>
      </c>
      <c r="E23" s="1" t="s">
        <v>12</v>
      </c>
      <c r="F23" s="3" t="s">
        <v>7</v>
      </c>
      <c r="G23" s="1" t="s">
        <v>5</v>
      </c>
      <c r="H23" s="2">
        <v>1</v>
      </c>
    </row>
    <row r="24" spans="1:8" x14ac:dyDescent="0.25">
      <c r="A24" s="1">
        <v>2020</v>
      </c>
      <c r="B24" s="1" t="s">
        <v>22</v>
      </c>
      <c r="C24" s="1" t="s">
        <v>150</v>
      </c>
      <c r="D24" s="1" t="s">
        <v>10</v>
      </c>
      <c r="E24" s="1" t="s">
        <v>12</v>
      </c>
      <c r="F24" s="3" t="s">
        <v>7</v>
      </c>
      <c r="G24" s="1" t="s">
        <v>5</v>
      </c>
      <c r="H24" s="2">
        <v>2</v>
      </c>
    </row>
    <row r="25" spans="1:8" x14ac:dyDescent="0.25">
      <c r="A25" s="1">
        <v>2020</v>
      </c>
      <c r="B25" s="1" t="s">
        <v>22</v>
      </c>
      <c r="C25" s="1" t="s">
        <v>150</v>
      </c>
      <c r="D25" s="1" t="s">
        <v>10</v>
      </c>
      <c r="E25" s="1" t="s">
        <v>12</v>
      </c>
      <c r="F25" s="3" t="s">
        <v>7</v>
      </c>
      <c r="G25" s="3" t="s">
        <v>173</v>
      </c>
      <c r="H25" s="2">
        <v>1</v>
      </c>
    </row>
    <row r="26" spans="1:8" x14ac:dyDescent="0.25">
      <c r="A26" s="1">
        <v>2020</v>
      </c>
      <c r="B26" s="1" t="s">
        <v>22</v>
      </c>
      <c r="C26" s="1" t="s">
        <v>150</v>
      </c>
      <c r="D26" s="1" t="s">
        <v>10</v>
      </c>
      <c r="E26" s="1" t="s">
        <v>12</v>
      </c>
      <c r="F26" s="3" t="s">
        <v>7</v>
      </c>
      <c r="G26" s="3" t="s">
        <v>173</v>
      </c>
      <c r="H26" s="2">
        <v>2</v>
      </c>
    </row>
    <row r="27" spans="1:8" x14ac:dyDescent="0.25">
      <c r="A27" s="1">
        <v>2020</v>
      </c>
      <c r="B27" s="1" t="s">
        <v>22</v>
      </c>
      <c r="C27" s="1" t="s">
        <v>150</v>
      </c>
      <c r="D27" s="1" t="s">
        <v>23</v>
      </c>
      <c r="E27" s="3" t="s">
        <v>12</v>
      </c>
      <c r="F27" s="1" t="s">
        <v>8</v>
      </c>
      <c r="G27" s="1" t="s">
        <v>5</v>
      </c>
      <c r="H27" s="2">
        <v>1</v>
      </c>
    </row>
    <row r="28" spans="1:8" x14ac:dyDescent="0.25">
      <c r="A28" s="1">
        <v>2020</v>
      </c>
      <c r="B28" s="1" t="s">
        <v>22</v>
      </c>
      <c r="C28" s="1" t="s">
        <v>150</v>
      </c>
      <c r="D28" s="1" t="s">
        <v>23</v>
      </c>
      <c r="E28" s="1" t="s">
        <v>12</v>
      </c>
      <c r="F28" s="1" t="s">
        <v>8</v>
      </c>
      <c r="G28" s="1" t="s">
        <v>5</v>
      </c>
      <c r="H28" s="2">
        <v>2</v>
      </c>
    </row>
    <row r="29" spans="1:8" x14ac:dyDescent="0.25">
      <c r="A29" s="1">
        <v>2020</v>
      </c>
      <c r="B29" s="1" t="s">
        <v>22</v>
      </c>
      <c r="C29" s="1" t="s">
        <v>150</v>
      </c>
      <c r="D29" s="1" t="s">
        <v>23</v>
      </c>
      <c r="E29" s="1" t="s">
        <v>12</v>
      </c>
      <c r="F29" s="1" t="s">
        <v>8</v>
      </c>
      <c r="G29" s="3" t="s">
        <v>173</v>
      </c>
      <c r="H29" s="2">
        <v>1</v>
      </c>
    </row>
    <row r="30" spans="1:8" x14ac:dyDescent="0.25">
      <c r="A30" s="1">
        <v>2020</v>
      </c>
      <c r="B30" s="1" t="s">
        <v>22</v>
      </c>
      <c r="C30" s="1" t="s">
        <v>150</v>
      </c>
      <c r="D30" s="1" t="s">
        <v>23</v>
      </c>
      <c r="E30" s="1" t="s">
        <v>12</v>
      </c>
      <c r="F30" s="1" t="s">
        <v>8</v>
      </c>
      <c r="G30" s="3" t="s">
        <v>173</v>
      </c>
      <c r="H30" s="2">
        <v>2</v>
      </c>
    </row>
    <row r="31" spans="1:8" x14ac:dyDescent="0.25">
      <c r="A31" s="1">
        <v>2020</v>
      </c>
      <c r="B31" s="1" t="s">
        <v>22</v>
      </c>
      <c r="C31" s="1" t="s">
        <v>150</v>
      </c>
      <c r="D31" s="1" t="s">
        <v>23</v>
      </c>
      <c r="E31" s="1" t="s">
        <v>12</v>
      </c>
      <c r="F31" s="3" t="s">
        <v>7</v>
      </c>
      <c r="G31" s="1" t="s">
        <v>5</v>
      </c>
      <c r="H31" s="2">
        <v>1</v>
      </c>
    </row>
    <row r="32" spans="1:8" x14ac:dyDescent="0.25">
      <c r="A32" s="1">
        <v>2020</v>
      </c>
      <c r="B32" s="1" t="s">
        <v>22</v>
      </c>
      <c r="C32" s="1" t="s">
        <v>150</v>
      </c>
      <c r="D32" s="1" t="s">
        <v>23</v>
      </c>
      <c r="E32" s="1" t="s">
        <v>12</v>
      </c>
      <c r="F32" s="3" t="s">
        <v>7</v>
      </c>
      <c r="G32" s="1" t="s">
        <v>5</v>
      </c>
      <c r="H32" s="2">
        <v>2</v>
      </c>
    </row>
    <row r="33" spans="1:8" x14ac:dyDescent="0.25">
      <c r="A33" s="1">
        <v>2020</v>
      </c>
      <c r="B33" s="1" t="s">
        <v>22</v>
      </c>
      <c r="C33" s="1" t="s">
        <v>150</v>
      </c>
      <c r="D33" s="1" t="s">
        <v>23</v>
      </c>
      <c r="E33" s="1" t="s">
        <v>12</v>
      </c>
      <c r="F33" s="3" t="s">
        <v>7</v>
      </c>
      <c r="G33" s="3" t="s">
        <v>173</v>
      </c>
      <c r="H33" s="2">
        <v>1</v>
      </c>
    </row>
    <row r="34" spans="1:8" x14ac:dyDescent="0.25">
      <c r="A34" s="1">
        <v>2020</v>
      </c>
      <c r="B34" s="1" t="s">
        <v>22</v>
      </c>
      <c r="C34" s="1" t="s">
        <v>150</v>
      </c>
      <c r="D34" s="1" t="s">
        <v>23</v>
      </c>
      <c r="E34" s="1" t="s">
        <v>12</v>
      </c>
      <c r="F34" s="3" t="s">
        <v>7</v>
      </c>
      <c r="G34" s="3" t="s">
        <v>173</v>
      </c>
      <c r="H34" s="2">
        <v>2</v>
      </c>
    </row>
    <row r="35" spans="1:8" x14ac:dyDescent="0.25">
      <c r="A35" s="1">
        <v>2021</v>
      </c>
      <c r="B35" s="1" t="s">
        <v>22</v>
      </c>
      <c r="C35" s="1" t="s">
        <v>150</v>
      </c>
      <c r="D35" s="1" t="s">
        <v>10</v>
      </c>
      <c r="E35" s="3" t="s">
        <v>12</v>
      </c>
      <c r="F35" s="1" t="s">
        <v>8</v>
      </c>
      <c r="G35" s="1" t="s">
        <v>5</v>
      </c>
      <c r="H35" s="2">
        <v>1</v>
      </c>
    </row>
    <row r="36" spans="1:8" x14ac:dyDescent="0.25">
      <c r="A36" s="1">
        <v>2021</v>
      </c>
      <c r="B36" s="1" t="s">
        <v>22</v>
      </c>
      <c r="C36" s="1" t="s">
        <v>150</v>
      </c>
      <c r="D36" s="1" t="s">
        <v>10</v>
      </c>
      <c r="E36" s="1" t="s">
        <v>12</v>
      </c>
      <c r="F36" s="1" t="s">
        <v>8</v>
      </c>
      <c r="G36" s="1" t="s">
        <v>5</v>
      </c>
      <c r="H36" s="2">
        <v>2</v>
      </c>
    </row>
    <row r="37" spans="1:8" x14ac:dyDescent="0.25">
      <c r="A37" s="1">
        <v>2021</v>
      </c>
      <c r="B37" s="1" t="s">
        <v>22</v>
      </c>
      <c r="C37" s="1" t="s">
        <v>150</v>
      </c>
      <c r="D37" s="1" t="s">
        <v>10</v>
      </c>
      <c r="E37" s="1" t="s">
        <v>12</v>
      </c>
      <c r="F37" s="1" t="s">
        <v>8</v>
      </c>
      <c r="G37" s="3" t="s">
        <v>173</v>
      </c>
      <c r="H37" s="2">
        <v>1</v>
      </c>
    </row>
    <row r="38" spans="1:8" x14ac:dyDescent="0.25">
      <c r="A38" s="1">
        <v>2021</v>
      </c>
      <c r="B38" s="1" t="s">
        <v>22</v>
      </c>
      <c r="C38" s="1" t="s">
        <v>150</v>
      </c>
      <c r="D38" s="1" t="s">
        <v>10</v>
      </c>
      <c r="E38" s="1" t="s">
        <v>12</v>
      </c>
      <c r="F38" s="1" t="s">
        <v>8</v>
      </c>
      <c r="G38" s="3" t="s">
        <v>173</v>
      </c>
      <c r="H38" s="2">
        <v>2</v>
      </c>
    </row>
    <row r="39" spans="1:8" x14ac:dyDescent="0.25">
      <c r="A39" s="1">
        <v>2021</v>
      </c>
      <c r="B39" s="1" t="s">
        <v>22</v>
      </c>
      <c r="C39" s="1" t="s">
        <v>150</v>
      </c>
      <c r="D39" s="1" t="s">
        <v>10</v>
      </c>
      <c r="E39" s="1" t="s">
        <v>12</v>
      </c>
      <c r="F39" s="3" t="s">
        <v>7</v>
      </c>
      <c r="G39" s="1" t="s">
        <v>5</v>
      </c>
      <c r="H39" s="2">
        <v>1</v>
      </c>
    </row>
    <row r="40" spans="1:8" x14ac:dyDescent="0.25">
      <c r="A40" s="1">
        <v>2021</v>
      </c>
      <c r="B40" s="1" t="s">
        <v>22</v>
      </c>
      <c r="C40" s="1" t="s">
        <v>150</v>
      </c>
      <c r="D40" s="1" t="s">
        <v>10</v>
      </c>
      <c r="E40" s="1" t="s">
        <v>12</v>
      </c>
      <c r="F40" s="3" t="s">
        <v>7</v>
      </c>
      <c r="G40" s="1" t="s">
        <v>5</v>
      </c>
      <c r="H40" s="2">
        <v>2</v>
      </c>
    </row>
    <row r="41" spans="1:8" x14ac:dyDescent="0.25">
      <c r="A41" s="1">
        <v>2021</v>
      </c>
      <c r="B41" s="1" t="s">
        <v>22</v>
      </c>
      <c r="C41" s="1" t="s">
        <v>150</v>
      </c>
      <c r="D41" s="1" t="s">
        <v>10</v>
      </c>
      <c r="E41" s="1" t="s">
        <v>12</v>
      </c>
      <c r="F41" s="3" t="s">
        <v>7</v>
      </c>
      <c r="G41" s="3" t="s">
        <v>173</v>
      </c>
      <c r="H41" s="2">
        <v>1</v>
      </c>
    </row>
    <row r="42" spans="1:8" x14ac:dyDescent="0.25">
      <c r="A42" s="1">
        <v>2021</v>
      </c>
      <c r="B42" s="1" t="s">
        <v>22</v>
      </c>
      <c r="C42" s="1" t="s">
        <v>150</v>
      </c>
      <c r="D42" s="1" t="s">
        <v>10</v>
      </c>
      <c r="E42" s="1" t="s">
        <v>12</v>
      </c>
      <c r="F42" s="3" t="s">
        <v>7</v>
      </c>
      <c r="G42" s="3" t="s">
        <v>173</v>
      </c>
      <c r="H42" s="2">
        <v>2</v>
      </c>
    </row>
    <row r="43" spans="1:8" x14ac:dyDescent="0.25">
      <c r="A43" s="1">
        <v>2021</v>
      </c>
      <c r="B43" s="1" t="s">
        <v>22</v>
      </c>
      <c r="C43" s="1" t="s">
        <v>150</v>
      </c>
      <c r="D43" s="1" t="s">
        <v>23</v>
      </c>
      <c r="E43" s="3" t="s">
        <v>12</v>
      </c>
      <c r="F43" s="1" t="s">
        <v>8</v>
      </c>
      <c r="G43" s="1" t="s">
        <v>5</v>
      </c>
      <c r="H43" s="2">
        <v>1</v>
      </c>
    </row>
    <row r="44" spans="1:8" x14ac:dyDescent="0.25">
      <c r="A44" s="1">
        <v>2021</v>
      </c>
      <c r="B44" s="1" t="s">
        <v>22</v>
      </c>
      <c r="C44" s="1" t="s">
        <v>150</v>
      </c>
      <c r="D44" s="1" t="s">
        <v>23</v>
      </c>
      <c r="E44" s="1" t="s">
        <v>12</v>
      </c>
      <c r="F44" s="1" t="s">
        <v>8</v>
      </c>
      <c r="G44" s="1" t="s">
        <v>5</v>
      </c>
      <c r="H44" s="2">
        <v>2</v>
      </c>
    </row>
    <row r="45" spans="1:8" x14ac:dyDescent="0.25">
      <c r="A45" s="1">
        <v>2021</v>
      </c>
      <c r="B45" s="1" t="s">
        <v>22</v>
      </c>
      <c r="C45" s="1" t="s">
        <v>150</v>
      </c>
      <c r="D45" s="1" t="s">
        <v>23</v>
      </c>
      <c r="E45" s="1" t="s">
        <v>12</v>
      </c>
      <c r="F45" s="1" t="s">
        <v>8</v>
      </c>
      <c r="G45" s="3" t="s">
        <v>173</v>
      </c>
      <c r="H45" s="2">
        <v>1</v>
      </c>
    </row>
    <row r="46" spans="1:8" x14ac:dyDescent="0.25">
      <c r="A46" s="1">
        <v>2021</v>
      </c>
      <c r="B46" s="1" t="s">
        <v>22</v>
      </c>
      <c r="C46" s="1" t="s">
        <v>150</v>
      </c>
      <c r="D46" s="1" t="s">
        <v>23</v>
      </c>
      <c r="E46" s="1" t="s">
        <v>12</v>
      </c>
      <c r="F46" s="1" t="s">
        <v>8</v>
      </c>
      <c r="G46" s="3" t="s">
        <v>173</v>
      </c>
      <c r="H46" s="2">
        <v>2</v>
      </c>
    </row>
    <row r="47" spans="1:8" x14ac:dyDescent="0.25">
      <c r="A47" s="1">
        <v>2021</v>
      </c>
      <c r="B47" s="1" t="s">
        <v>22</v>
      </c>
      <c r="C47" s="1" t="s">
        <v>150</v>
      </c>
      <c r="D47" s="1" t="s">
        <v>23</v>
      </c>
      <c r="E47" s="1" t="s">
        <v>12</v>
      </c>
      <c r="F47" s="3" t="s">
        <v>7</v>
      </c>
      <c r="G47" s="1" t="s">
        <v>5</v>
      </c>
      <c r="H47" s="2">
        <v>1</v>
      </c>
    </row>
    <row r="48" spans="1:8" x14ac:dyDescent="0.25">
      <c r="A48" s="1">
        <v>2021</v>
      </c>
      <c r="B48" s="1" t="s">
        <v>22</v>
      </c>
      <c r="C48" s="1" t="s">
        <v>150</v>
      </c>
      <c r="D48" s="1" t="s">
        <v>23</v>
      </c>
      <c r="E48" s="1" t="s">
        <v>12</v>
      </c>
      <c r="F48" s="3" t="s">
        <v>7</v>
      </c>
      <c r="G48" s="1" t="s">
        <v>5</v>
      </c>
      <c r="H48" s="2">
        <v>2</v>
      </c>
    </row>
    <row r="49" spans="1:8" x14ac:dyDescent="0.25">
      <c r="A49" s="1">
        <v>2021</v>
      </c>
      <c r="B49" s="1" t="s">
        <v>22</v>
      </c>
      <c r="C49" s="1" t="s">
        <v>150</v>
      </c>
      <c r="D49" s="1" t="s">
        <v>23</v>
      </c>
      <c r="E49" s="1" t="s">
        <v>12</v>
      </c>
      <c r="F49" s="3" t="s">
        <v>7</v>
      </c>
      <c r="G49" s="3" t="s">
        <v>173</v>
      </c>
      <c r="H49" s="2">
        <v>1</v>
      </c>
    </row>
    <row r="50" spans="1:8" x14ac:dyDescent="0.25">
      <c r="A50" s="1">
        <v>2021</v>
      </c>
      <c r="B50" s="1" t="s">
        <v>22</v>
      </c>
      <c r="C50" s="1" t="s">
        <v>150</v>
      </c>
      <c r="D50" s="1" t="s">
        <v>23</v>
      </c>
      <c r="E50" s="1" t="s">
        <v>12</v>
      </c>
      <c r="F50" s="3" t="s">
        <v>7</v>
      </c>
      <c r="G50" s="3" t="s">
        <v>173</v>
      </c>
      <c r="H50" s="2">
        <v>2</v>
      </c>
    </row>
    <row r="51" spans="1:8" x14ac:dyDescent="0.25">
      <c r="A51" s="1">
        <v>2022</v>
      </c>
      <c r="B51" s="1" t="s">
        <v>22</v>
      </c>
      <c r="C51" s="1" t="s">
        <v>150</v>
      </c>
      <c r="D51" s="1" t="s">
        <v>10</v>
      </c>
      <c r="E51" s="3" t="s">
        <v>12</v>
      </c>
      <c r="F51" s="1" t="s">
        <v>8</v>
      </c>
      <c r="G51" s="1" t="s">
        <v>5</v>
      </c>
      <c r="H51" s="2">
        <v>1</v>
      </c>
    </row>
    <row r="52" spans="1:8" x14ac:dyDescent="0.25">
      <c r="A52" s="1">
        <v>2022</v>
      </c>
      <c r="B52" s="1" t="s">
        <v>22</v>
      </c>
      <c r="C52" s="1" t="s">
        <v>150</v>
      </c>
      <c r="D52" s="1" t="s">
        <v>10</v>
      </c>
      <c r="E52" s="1" t="s">
        <v>12</v>
      </c>
      <c r="F52" s="1" t="s">
        <v>8</v>
      </c>
      <c r="G52" s="1" t="s">
        <v>5</v>
      </c>
      <c r="H52" s="2">
        <v>2</v>
      </c>
    </row>
    <row r="53" spans="1:8" x14ac:dyDescent="0.25">
      <c r="A53" s="1">
        <v>2022</v>
      </c>
      <c r="B53" s="1" t="s">
        <v>22</v>
      </c>
      <c r="C53" s="1" t="s">
        <v>150</v>
      </c>
      <c r="D53" s="1" t="s">
        <v>10</v>
      </c>
      <c r="E53" s="1" t="s">
        <v>12</v>
      </c>
      <c r="F53" s="1" t="s">
        <v>8</v>
      </c>
      <c r="G53" s="3" t="s">
        <v>173</v>
      </c>
      <c r="H53" s="2">
        <v>1</v>
      </c>
    </row>
    <row r="54" spans="1:8" x14ac:dyDescent="0.25">
      <c r="A54" s="1">
        <v>2022</v>
      </c>
      <c r="B54" s="1" t="s">
        <v>22</v>
      </c>
      <c r="C54" s="1" t="s">
        <v>150</v>
      </c>
      <c r="D54" s="1" t="s">
        <v>10</v>
      </c>
      <c r="E54" s="1" t="s">
        <v>12</v>
      </c>
      <c r="F54" s="1" t="s">
        <v>8</v>
      </c>
      <c r="G54" s="3" t="s">
        <v>173</v>
      </c>
      <c r="H54" s="2">
        <v>2</v>
      </c>
    </row>
    <row r="55" spans="1:8" x14ac:dyDescent="0.25">
      <c r="A55" s="1">
        <v>2022</v>
      </c>
      <c r="B55" s="1" t="s">
        <v>22</v>
      </c>
      <c r="C55" s="1" t="s">
        <v>150</v>
      </c>
      <c r="D55" s="1" t="s">
        <v>10</v>
      </c>
      <c r="E55" s="1" t="s">
        <v>12</v>
      </c>
      <c r="F55" s="3" t="s">
        <v>7</v>
      </c>
      <c r="G55" s="1" t="s">
        <v>5</v>
      </c>
      <c r="H55" s="2">
        <v>1</v>
      </c>
    </row>
    <row r="56" spans="1:8" x14ac:dyDescent="0.25">
      <c r="A56" s="1">
        <v>2022</v>
      </c>
      <c r="B56" s="1" t="s">
        <v>22</v>
      </c>
      <c r="C56" s="1" t="s">
        <v>150</v>
      </c>
      <c r="D56" s="1" t="s">
        <v>10</v>
      </c>
      <c r="E56" s="1" t="s">
        <v>12</v>
      </c>
      <c r="F56" s="3" t="s">
        <v>7</v>
      </c>
      <c r="G56" s="1" t="s">
        <v>5</v>
      </c>
      <c r="H56" s="2">
        <v>2</v>
      </c>
    </row>
    <row r="57" spans="1:8" x14ac:dyDescent="0.25">
      <c r="A57" s="1">
        <v>2022</v>
      </c>
      <c r="B57" s="1" t="s">
        <v>22</v>
      </c>
      <c r="C57" s="1" t="s">
        <v>150</v>
      </c>
      <c r="D57" s="1" t="s">
        <v>10</v>
      </c>
      <c r="E57" s="1" t="s">
        <v>12</v>
      </c>
      <c r="F57" s="3" t="s">
        <v>7</v>
      </c>
      <c r="G57" s="3" t="s">
        <v>173</v>
      </c>
      <c r="H57" s="2">
        <v>1</v>
      </c>
    </row>
    <row r="58" spans="1:8" x14ac:dyDescent="0.25">
      <c r="A58" s="1">
        <v>2022</v>
      </c>
      <c r="B58" s="1" t="s">
        <v>22</v>
      </c>
      <c r="C58" s="1" t="s">
        <v>150</v>
      </c>
      <c r="D58" s="1" t="s">
        <v>10</v>
      </c>
      <c r="E58" s="1" t="s">
        <v>12</v>
      </c>
      <c r="F58" s="3" t="s">
        <v>7</v>
      </c>
      <c r="G58" s="3" t="s">
        <v>173</v>
      </c>
      <c r="H58" s="2">
        <v>2</v>
      </c>
    </row>
    <row r="59" spans="1:8" x14ac:dyDescent="0.25">
      <c r="A59" s="1">
        <v>2022</v>
      </c>
      <c r="B59" s="1" t="s">
        <v>22</v>
      </c>
      <c r="C59" s="1" t="s">
        <v>150</v>
      </c>
      <c r="D59" s="1" t="s">
        <v>23</v>
      </c>
      <c r="E59" s="3" t="s">
        <v>12</v>
      </c>
      <c r="F59" s="1" t="s">
        <v>8</v>
      </c>
      <c r="G59" s="1" t="s">
        <v>5</v>
      </c>
      <c r="H59" s="2">
        <v>1</v>
      </c>
    </row>
    <row r="60" spans="1:8" x14ac:dyDescent="0.25">
      <c r="A60" s="1">
        <v>2022</v>
      </c>
      <c r="B60" s="1" t="s">
        <v>22</v>
      </c>
      <c r="C60" s="1" t="s">
        <v>150</v>
      </c>
      <c r="D60" s="1" t="s">
        <v>23</v>
      </c>
      <c r="E60" s="1" t="s">
        <v>12</v>
      </c>
      <c r="F60" s="1" t="s">
        <v>8</v>
      </c>
      <c r="G60" s="1" t="s">
        <v>5</v>
      </c>
      <c r="H60" s="2">
        <v>2</v>
      </c>
    </row>
    <row r="61" spans="1:8" x14ac:dyDescent="0.25">
      <c r="A61" s="1">
        <v>2022</v>
      </c>
      <c r="B61" s="1" t="s">
        <v>22</v>
      </c>
      <c r="C61" s="1" t="s">
        <v>150</v>
      </c>
      <c r="D61" s="1" t="s">
        <v>23</v>
      </c>
      <c r="E61" s="1" t="s">
        <v>12</v>
      </c>
      <c r="F61" s="1" t="s">
        <v>8</v>
      </c>
      <c r="G61" s="3" t="s">
        <v>173</v>
      </c>
      <c r="H61" s="2">
        <v>1</v>
      </c>
    </row>
    <row r="62" spans="1:8" x14ac:dyDescent="0.25">
      <c r="A62" s="1">
        <v>2022</v>
      </c>
      <c r="B62" s="1" t="s">
        <v>22</v>
      </c>
      <c r="C62" s="1" t="s">
        <v>150</v>
      </c>
      <c r="D62" s="1" t="s">
        <v>23</v>
      </c>
      <c r="E62" s="1" t="s">
        <v>12</v>
      </c>
      <c r="F62" s="1" t="s">
        <v>8</v>
      </c>
      <c r="G62" s="3" t="s">
        <v>173</v>
      </c>
      <c r="H62" s="2">
        <v>2</v>
      </c>
    </row>
    <row r="63" spans="1:8" x14ac:dyDescent="0.25">
      <c r="A63" s="1">
        <v>2022</v>
      </c>
      <c r="B63" s="1" t="s">
        <v>22</v>
      </c>
      <c r="C63" s="1" t="s">
        <v>150</v>
      </c>
      <c r="D63" s="1" t="s">
        <v>23</v>
      </c>
      <c r="E63" s="1" t="s">
        <v>12</v>
      </c>
      <c r="F63" s="3" t="s">
        <v>7</v>
      </c>
      <c r="G63" s="1" t="s">
        <v>5</v>
      </c>
      <c r="H63" s="2">
        <v>1</v>
      </c>
    </row>
    <row r="64" spans="1:8" x14ac:dyDescent="0.25">
      <c r="A64" s="1">
        <v>2022</v>
      </c>
      <c r="B64" s="1" t="s">
        <v>22</v>
      </c>
      <c r="C64" s="1" t="s">
        <v>150</v>
      </c>
      <c r="D64" s="1" t="s">
        <v>23</v>
      </c>
      <c r="E64" s="1" t="s">
        <v>12</v>
      </c>
      <c r="F64" s="3" t="s">
        <v>7</v>
      </c>
      <c r="G64" s="1" t="s">
        <v>5</v>
      </c>
      <c r="H64" s="2">
        <v>2</v>
      </c>
    </row>
    <row r="65" spans="1:8" x14ac:dyDescent="0.25">
      <c r="A65" s="1">
        <v>2022</v>
      </c>
      <c r="B65" s="1" t="s">
        <v>22</v>
      </c>
      <c r="C65" s="1" t="s">
        <v>150</v>
      </c>
      <c r="D65" s="1" t="s">
        <v>23</v>
      </c>
      <c r="E65" s="1" t="s">
        <v>12</v>
      </c>
      <c r="F65" s="3" t="s">
        <v>7</v>
      </c>
      <c r="G65" s="3" t="s">
        <v>173</v>
      </c>
      <c r="H65" s="2">
        <v>1</v>
      </c>
    </row>
    <row r="66" spans="1:8" x14ac:dyDescent="0.25">
      <c r="A66" s="1">
        <v>2022</v>
      </c>
      <c r="B66" s="1" t="s">
        <v>22</v>
      </c>
      <c r="C66" s="1" t="s">
        <v>150</v>
      </c>
      <c r="D66" s="1" t="s">
        <v>23</v>
      </c>
      <c r="E66" s="1" t="s">
        <v>12</v>
      </c>
      <c r="F66" s="3" t="s">
        <v>7</v>
      </c>
      <c r="G66" s="3" t="s">
        <v>173</v>
      </c>
      <c r="H66" s="2">
        <v>2</v>
      </c>
    </row>
  </sheetData>
  <dataValidations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/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28" t="s">
        <v>201</v>
      </c>
      <c r="B1" s="129"/>
      <c r="C1" s="129"/>
      <c r="D1" s="130" t="s">
        <v>202</v>
      </c>
      <c r="E1" s="123"/>
    </row>
    <row r="2" spans="1:17" ht="18.75" x14ac:dyDescent="0.3">
      <c r="C2" s="74" t="s">
        <v>177</v>
      </c>
      <c r="D2" s="74"/>
    </row>
    <row r="5" spans="1:17" ht="15.75" thickBot="1" x14ac:dyDescent="0.3">
      <c r="C5" s="28" t="str">
        <f>Instructions!$L$3-1&amp;" March Enrollment (Ending Members)"</f>
        <v>2022 March Enrollment (Ending Members)</v>
      </c>
      <c r="D5" s="29"/>
      <c r="E5" s="29"/>
      <c r="F5" s="29"/>
      <c r="G5" s="30"/>
    </row>
    <row r="6" spans="1:17" x14ac:dyDescent="0.25">
      <c r="C6" s="16" t="s">
        <v>6</v>
      </c>
      <c r="D6" s="17" t="s">
        <v>161</v>
      </c>
      <c r="E6" s="18" t="s">
        <v>47</v>
      </c>
      <c r="F6" s="18" t="s">
        <v>48</v>
      </c>
      <c r="G6" s="19" t="s">
        <v>49</v>
      </c>
      <c r="I6" s="31" t="s">
        <v>116</v>
      </c>
      <c r="J6" s="7"/>
      <c r="K6" s="7"/>
      <c r="L6" s="7"/>
      <c r="M6" s="7"/>
      <c r="N6" s="7"/>
      <c r="O6" s="7"/>
      <c r="P6" s="7"/>
      <c r="Q6" s="8"/>
    </row>
    <row r="7" spans="1:17" x14ac:dyDescent="0.25">
      <c r="C7" s="20" t="s">
        <v>50</v>
      </c>
      <c r="D7" s="21"/>
      <c r="E7" s="22"/>
      <c r="F7" s="22"/>
      <c r="G7" s="159">
        <f>SUM(D7:F7)</f>
        <v>0</v>
      </c>
      <c r="I7" s="9"/>
      <c r="J7" s="1" t="s">
        <v>179</v>
      </c>
      <c r="K7" s="1"/>
      <c r="L7" s="1"/>
      <c r="M7" s="1"/>
      <c r="N7" s="1"/>
      <c r="O7" s="1"/>
      <c r="P7" s="1"/>
      <c r="Q7" s="10"/>
    </row>
    <row r="8" spans="1:17" x14ac:dyDescent="0.25">
      <c r="C8" s="20" t="s">
        <v>51</v>
      </c>
      <c r="D8" s="23"/>
      <c r="E8" s="24"/>
      <c r="F8" s="24"/>
      <c r="G8" s="159">
        <f t="shared" ref="G8:G71" si="0">SUM(D8:F8)</f>
        <v>0</v>
      </c>
      <c r="I8" s="9"/>
      <c r="J8" s="1" t="s">
        <v>178</v>
      </c>
      <c r="K8" s="1"/>
      <c r="L8" s="1"/>
      <c r="M8" s="1"/>
      <c r="N8" s="1"/>
      <c r="O8" s="1"/>
      <c r="P8" s="1"/>
      <c r="Q8" s="10"/>
    </row>
    <row r="9" spans="1:17" x14ac:dyDescent="0.25">
      <c r="C9" s="20" t="s">
        <v>52</v>
      </c>
      <c r="D9" s="23"/>
      <c r="E9" s="24"/>
      <c r="F9" s="24"/>
      <c r="G9" s="159">
        <f t="shared" si="0"/>
        <v>0</v>
      </c>
      <c r="I9" s="9"/>
      <c r="J9" s="1" t="str">
        <f>"Enrollment should be March "&amp;Instructions!$L$3-1&amp;" ending enrollment, we're looking for a snapshot of enrollment as of March"</f>
        <v>Enrollment should be March 2022 ending enrollment, we're looking for a snapshot of enrollment as of March</v>
      </c>
      <c r="K9" s="1"/>
      <c r="L9" s="1"/>
      <c r="M9" s="1"/>
      <c r="N9" s="1"/>
      <c r="O9" s="1"/>
      <c r="P9" s="1"/>
      <c r="Q9" s="10"/>
    </row>
    <row r="10" spans="1:17" x14ac:dyDescent="0.25">
      <c r="C10" s="20" t="s">
        <v>53</v>
      </c>
      <c r="D10" s="23"/>
      <c r="E10" s="24"/>
      <c r="F10" s="24"/>
      <c r="G10" s="159">
        <f t="shared" si="0"/>
        <v>0</v>
      </c>
      <c r="I10" s="9"/>
      <c r="J10" s="3" t="s">
        <v>117</v>
      </c>
      <c r="K10" s="1"/>
      <c r="L10" s="1"/>
      <c r="M10" s="1"/>
      <c r="N10" s="1"/>
      <c r="O10" s="1"/>
      <c r="P10" s="1"/>
      <c r="Q10" s="10"/>
    </row>
    <row r="11" spans="1:17" x14ac:dyDescent="0.25">
      <c r="C11" s="20" t="s">
        <v>54</v>
      </c>
      <c r="D11" s="23"/>
      <c r="E11" s="24"/>
      <c r="F11" s="24"/>
      <c r="G11" s="159">
        <f t="shared" si="0"/>
        <v>0</v>
      </c>
      <c r="I11" s="9"/>
      <c r="J11" s="3" t="s">
        <v>168</v>
      </c>
      <c r="K11" s="1"/>
      <c r="L11" s="1"/>
      <c r="M11" s="1"/>
      <c r="N11" s="1"/>
      <c r="O11" s="1"/>
      <c r="P11" s="1"/>
      <c r="Q11" s="10"/>
    </row>
    <row r="12" spans="1:17" ht="15.75" thickBot="1" x14ac:dyDescent="0.3">
      <c r="C12" s="20" t="s">
        <v>55</v>
      </c>
      <c r="D12" s="23"/>
      <c r="E12" s="24"/>
      <c r="F12" s="24"/>
      <c r="G12" s="159">
        <f t="shared" si="0"/>
        <v>0</v>
      </c>
      <c r="I12" s="11"/>
      <c r="J12" s="12" t="s">
        <v>180</v>
      </c>
      <c r="K12" s="12"/>
      <c r="L12" s="12"/>
      <c r="M12" s="12"/>
      <c r="N12" s="12"/>
      <c r="O12" s="12"/>
      <c r="P12" s="12"/>
      <c r="Q12" s="13"/>
    </row>
    <row r="13" spans="1:17" x14ac:dyDescent="0.25">
      <c r="C13" s="20" t="s">
        <v>56</v>
      </c>
      <c r="D13" s="23"/>
      <c r="E13" s="24"/>
      <c r="F13" s="24"/>
      <c r="G13" s="159">
        <f t="shared" si="0"/>
        <v>0</v>
      </c>
    </row>
    <row r="14" spans="1:17" x14ac:dyDescent="0.25">
      <c r="C14" s="20" t="s">
        <v>57</v>
      </c>
      <c r="D14" s="23"/>
      <c r="E14" s="24"/>
      <c r="F14" s="24"/>
      <c r="G14" s="159">
        <f t="shared" si="0"/>
        <v>0</v>
      </c>
      <c r="J14" s="113" t="s">
        <v>169</v>
      </c>
      <c r="K14" s="105">
        <f>SUMIFS(Database!$J:$J,Database!$A:$A,LEFT('March Enrollment ACA &amp; Pre'!$C$5,4))-'March Enrollment ACA &amp; Pre'!D75</f>
        <v>0</v>
      </c>
    </row>
    <row r="15" spans="1:17" x14ac:dyDescent="0.25">
      <c r="C15" s="20" t="s">
        <v>58</v>
      </c>
      <c r="D15" s="23"/>
      <c r="E15" s="24"/>
      <c r="F15" s="24"/>
      <c r="G15" s="159">
        <f t="shared" si="0"/>
        <v>0</v>
      </c>
    </row>
    <row r="16" spans="1:17" x14ac:dyDescent="0.25">
      <c r="C16" s="20" t="s">
        <v>41</v>
      </c>
      <c r="D16" s="23"/>
      <c r="E16" s="24"/>
      <c r="F16" s="24"/>
      <c r="G16" s="159">
        <f t="shared" si="0"/>
        <v>0</v>
      </c>
    </row>
    <row r="17" spans="3:11" x14ac:dyDescent="0.25">
      <c r="C17" s="20" t="s">
        <v>59</v>
      </c>
      <c r="D17" s="23"/>
      <c r="E17" s="24"/>
      <c r="F17" s="24"/>
      <c r="G17" s="159">
        <f t="shared" si="0"/>
        <v>0</v>
      </c>
    </row>
    <row r="18" spans="3:11" x14ac:dyDescent="0.25">
      <c r="C18" s="20" t="s">
        <v>60</v>
      </c>
      <c r="D18" s="23"/>
      <c r="E18" s="24"/>
      <c r="F18" s="24"/>
      <c r="G18" s="159">
        <f t="shared" si="0"/>
        <v>0</v>
      </c>
      <c r="J18" s="107" t="s">
        <v>176</v>
      </c>
      <c r="K18" s="108" t="s">
        <v>49</v>
      </c>
    </row>
    <row r="19" spans="3:11" x14ac:dyDescent="0.25">
      <c r="C19" s="20" t="s">
        <v>61</v>
      </c>
      <c r="D19" s="23"/>
      <c r="E19" s="24"/>
      <c r="F19" s="24"/>
      <c r="G19" s="159">
        <f t="shared" si="0"/>
        <v>0</v>
      </c>
      <c r="J19" s="109" t="s">
        <v>10</v>
      </c>
      <c r="K19" s="110"/>
    </row>
    <row r="20" spans="3:11" x14ac:dyDescent="0.25">
      <c r="C20" s="20" t="s">
        <v>62</v>
      </c>
      <c r="D20" s="23"/>
      <c r="E20" s="24"/>
      <c r="F20" s="24"/>
      <c r="G20" s="159">
        <f t="shared" si="0"/>
        <v>0</v>
      </c>
      <c r="J20" s="111" t="s">
        <v>23</v>
      </c>
      <c r="K20" s="112"/>
    </row>
    <row r="21" spans="3:11" x14ac:dyDescent="0.25">
      <c r="C21" s="20" t="s">
        <v>63</v>
      </c>
      <c r="D21" s="23"/>
      <c r="E21" s="24"/>
      <c r="F21" s="24"/>
      <c r="G21" s="159">
        <f t="shared" si="0"/>
        <v>0</v>
      </c>
      <c r="J21" s="111" t="s">
        <v>49</v>
      </c>
      <c r="K21" s="175">
        <f>K19+K20</f>
        <v>0</v>
      </c>
    </row>
    <row r="22" spans="3:11" x14ac:dyDescent="0.25">
      <c r="C22" s="20" t="s">
        <v>64</v>
      </c>
      <c r="D22" s="23"/>
      <c r="E22" s="24"/>
      <c r="F22" s="24"/>
      <c r="G22" s="159">
        <f t="shared" si="0"/>
        <v>0</v>
      </c>
    </row>
    <row r="23" spans="3:11" x14ac:dyDescent="0.25">
      <c r="C23" s="20" t="s">
        <v>65</v>
      </c>
      <c r="D23" s="23"/>
      <c r="E23" s="24"/>
      <c r="F23" s="24"/>
      <c r="G23" s="159">
        <f t="shared" si="0"/>
        <v>0</v>
      </c>
    </row>
    <row r="24" spans="3:11" x14ac:dyDescent="0.25">
      <c r="C24" s="20" t="s">
        <v>66</v>
      </c>
      <c r="D24" s="23"/>
      <c r="E24" s="24"/>
      <c r="F24" s="24"/>
      <c r="G24" s="159">
        <f t="shared" si="0"/>
        <v>0</v>
      </c>
      <c r="J24" s="113" t="s">
        <v>169</v>
      </c>
      <c r="K24" s="105">
        <f>K21-D75</f>
        <v>0</v>
      </c>
    </row>
    <row r="25" spans="3:11" x14ac:dyDescent="0.25">
      <c r="C25" s="20" t="s">
        <v>67</v>
      </c>
      <c r="D25" s="23"/>
      <c r="E25" s="24"/>
      <c r="F25" s="24"/>
      <c r="G25" s="159">
        <f t="shared" si="0"/>
        <v>0</v>
      </c>
    </row>
    <row r="26" spans="3:11" x14ac:dyDescent="0.25">
      <c r="C26" s="20" t="s">
        <v>68</v>
      </c>
      <c r="D26" s="23"/>
      <c r="E26" s="24"/>
      <c r="F26" s="24"/>
      <c r="G26" s="159">
        <f t="shared" si="0"/>
        <v>0</v>
      </c>
    </row>
    <row r="27" spans="3:11" x14ac:dyDescent="0.25">
      <c r="C27" s="20" t="s">
        <v>69</v>
      </c>
      <c r="D27" s="23"/>
      <c r="E27" s="24"/>
      <c r="F27" s="24"/>
      <c r="G27" s="159">
        <f t="shared" si="0"/>
        <v>0</v>
      </c>
    </row>
    <row r="28" spans="3:11" x14ac:dyDescent="0.25">
      <c r="C28" s="20" t="s">
        <v>70</v>
      </c>
      <c r="D28" s="23"/>
      <c r="E28" s="24"/>
      <c r="F28" s="24"/>
      <c r="G28" s="159">
        <f t="shared" si="0"/>
        <v>0</v>
      </c>
    </row>
    <row r="29" spans="3:11" x14ac:dyDescent="0.25">
      <c r="C29" s="20" t="s">
        <v>71</v>
      </c>
      <c r="D29" s="23"/>
      <c r="E29" s="24"/>
      <c r="F29" s="24"/>
      <c r="G29" s="159">
        <f t="shared" si="0"/>
        <v>0</v>
      </c>
    </row>
    <row r="30" spans="3:11" x14ac:dyDescent="0.25">
      <c r="C30" s="20" t="s">
        <v>72</v>
      </c>
      <c r="D30" s="23"/>
      <c r="E30" s="24"/>
      <c r="F30" s="24"/>
      <c r="G30" s="159">
        <f t="shared" si="0"/>
        <v>0</v>
      </c>
    </row>
    <row r="31" spans="3:11" x14ac:dyDescent="0.25">
      <c r="C31" s="20" t="s">
        <v>73</v>
      </c>
      <c r="D31" s="23"/>
      <c r="E31" s="24"/>
      <c r="F31" s="24"/>
      <c r="G31" s="159">
        <f t="shared" si="0"/>
        <v>0</v>
      </c>
    </row>
    <row r="32" spans="3:11" x14ac:dyDescent="0.25">
      <c r="C32" s="20" t="s">
        <v>74</v>
      </c>
      <c r="D32" s="23"/>
      <c r="E32" s="24"/>
      <c r="F32" s="24"/>
      <c r="G32" s="159">
        <f t="shared" si="0"/>
        <v>0</v>
      </c>
    </row>
    <row r="33" spans="3:7" x14ac:dyDescent="0.25">
      <c r="C33" s="20" t="s">
        <v>75</v>
      </c>
      <c r="D33" s="23"/>
      <c r="E33" s="24"/>
      <c r="F33" s="24"/>
      <c r="G33" s="159">
        <f t="shared" si="0"/>
        <v>0</v>
      </c>
    </row>
    <row r="34" spans="3:7" x14ac:dyDescent="0.25">
      <c r="C34" s="20" t="s">
        <v>76</v>
      </c>
      <c r="D34" s="23"/>
      <c r="E34" s="24"/>
      <c r="F34" s="24"/>
      <c r="G34" s="159">
        <f t="shared" si="0"/>
        <v>0</v>
      </c>
    </row>
    <row r="35" spans="3:7" x14ac:dyDescent="0.25">
      <c r="C35" s="20" t="s">
        <v>77</v>
      </c>
      <c r="D35" s="23"/>
      <c r="E35" s="24"/>
      <c r="F35" s="24"/>
      <c r="G35" s="159">
        <f t="shared" si="0"/>
        <v>0</v>
      </c>
    </row>
    <row r="36" spans="3:7" x14ac:dyDescent="0.25">
      <c r="C36" s="20" t="s">
        <v>78</v>
      </c>
      <c r="D36" s="23"/>
      <c r="E36" s="24"/>
      <c r="F36" s="24"/>
      <c r="G36" s="159">
        <f t="shared" si="0"/>
        <v>0</v>
      </c>
    </row>
    <row r="37" spans="3:7" x14ac:dyDescent="0.25">
      <c r="C37" s="20" t="s">
        <v>79</v>
      </c>
      <c r="D37" s="23"/>
      <c r="E37" s="24"/>
      <c r="F37" s="24"/>
      <c r="G37" s="159">
        <f t="shared" si="0"/>
        <v>0</v>
      </c>
    </row>
    <row r="38" spans="3:7" x14ac:dyDescent="0.25">
      <c r="C38" s="20" t="s">
        <v>80</v>
      </c>
      <c r="D38" s="23"/>
      <c r="E38" s="24"/>
      <c r="F38" s="24"/>
      <c r="G38" s="159">
        <f t="shared" si="0"/>
        <v>0</v>
      </c>
    </row>
    <row r="39" spans="3:7" x14ac:dyDescent="0.25">
      <c r="C39" s="20" t="s">
        <v>81</v>
      </c>
      <c r="D39" s="23"/>
      <c r="E39" s="24"/>
      <c r="F39" s="24"/>
      <c r="G39" s="159">
        <f t="shared" si="0"/>
        <v>0</v>
      </c>
    </row>
    <row r="40" spans="3:7" x14ac:dyDescent="0.25">
      <c r="C40" s="20" t="s">
        <v>82</v>
      </c>
      <c r="D40" s="23"/>
      <c r="E40" s="24"/>
      <c r="F40" s="24"/>
      <c r="G40" s="159">
        <f t="shared" si="0"/>
        <v>0</v>
      </c>
    </row>
    <row r="41" spans="3:7" x14ac:dyDescent="0.25">
      <c r="C41" s="20" t="s">
        <v>83</v>
      </c>
      <c r="D41" s="23"/>
      <c r="E41" s="24"/>
      <c r="F41" s="24"/>
      <c r="G41" s="159">
        <f t="shared" si="0"/>
        <v>0</v>
      </c>
    </row>
    <row r="42" spans="3:7" x14ac:dyDescent="0.25">
      <c r="C42" s="20" t="s">
        <v>84</v>
      </c>
      <c r="D42" s="23"/>
      <c r="E42" s="24"/>
      <c r="F42" s="24"/>
      <c r="G42" s="159">
        <f t="shared" si="0"/>
        <v>0</v>
      </c>
    </row>
    <row r="43" spans="3:7" x14ac:dyDescent="0.25">
      <c r="C43" s="20" t="s">
        <v>85</v>
      </c>
      <c r="D43" s="23"/>
      <c r="E43" s="24"/>
      <c r="F43" s="24"/>
      <c r="G43" s="159">
        <f t="shared" si="0"/>
        <v>0</v>
      </c>
    </row>
    <row r="44" spans="3:7" x14ac:dyDescent="0.25">
      <c r="C44" s="20" t="s">
        <v>86</v>
      </c>
      <c r="D44" s="23"/>
      <c r="E44" s="24"/>
      <c r="F44" s="24"/>
      <c r="G44" s="159">
        <f t="shared" si="0"/>
        <v>0</v>
      </c>
    </row>
    <row r="45" spans="3:7" x14ac:dyDescent="0.25">
      <c r="C45" s="20" t="s">
        <v>87</v>
      </c>
      <c r="D45" s="23"/>
      <c r="E45" s="24"/>
      <c r="F45" s="24"/>
      <c r="G45" s="159">
        <f t="shared" si="0"/>
        <v>0</v>
      </c>
    </row>
    <row r="46" spans="3:7" x14ac:dyDescent="0.25">
      <c r="C46" s="20" t="s">
        <v>88</v>
      </c>
      <c r="D46" s="23"/>
      <c r="E46" s="24"/>
      <c r="F46" s="24"/>
      <c r="G46" s="159">
        <f t="shared" si="0"/>
        <v>0</v>
      </c>
    </row>
    <row r="47" spans="3:7" x14ac:dyDescent="0.25">
      <c r="C47" s="20" t="s">
        <v>89</v>
      </c>
      <c r="D47" s="23"/>
      <c r="E47" s="24"/>
      <c r="F47" s="24"/>
      <c r="G47" s="159">
        <f t="shared" si="0"/>
        <v>0</v>
      </c>
    </row>
    <row r="48" spans="3:7" x14ac:dyDescent="0.25">
      <c r="C48" s="20" t="s">
        <v>90</v>
      </c>
      <c r="D48" s="23"/>
      <c r="E48" s="24"/>
      <c r="F48" s="24"/>
      <c r="G48" s="159">
        <f t="shared" si="0"/>
        <v>0</v>
      </c>
    </row>
    <row r="49" spans="3:7" x14ac:dyDescent="0.25">
      <c r="C49" s="20" t="s">
        <v>91</v>
      </c>
      <c r="D49" s="23"/>
      <c r="E49" s="24"/>
      <c r="F49" s="24"/>
      <c r="G49" s="159">
        <f t="shared" si="0"/>
        <v>0</v>
      </c>
    </row>
    <row r="50" spans="3:7" x14ac:dyDescent="0.25">
      <c r="C50" s="20" t="s">
        <v>92</v>
      </c>
      <c r="D50" s="23"/>
      <c r="E50" s="24"/>
      <c r="F50" s="24"/>
      <c r="G50" s="159">
        <f t="shared" si="0"/>
        <v>0</v>
      </c>
    </row>
    <row r="51" spans="3:7" x14ac:dyDescent="0.25">
      <c r="C51" s="20" t="s">
        <v>93</v>
      </c>
      <c r="D51" s="23"/>
      <c r="E51" s="24"/>
      <c r="F51" s="24"/>
      <c r="G51" s="159">
        <f t="shared" si="0"/>
        <v>0</v>
      </c>
    </row>
    <row r="52" spans="3:7" x14ac:dyDescent="0.25">
      <c r="C52" s="20" t="s">
        <v>94</v>
      </c>
      <c r="D52" s="23"/>
      <c r="E52" s="24"/>
      <c r="F52" s="24"/>
      <c r="G52" s="159">
        <f t="shared" si="0"/>
        <v>0</v>
      </c>
    </row>
    <row r="53" spans="3:7" x14ac:dyDescent="0.25">
      <c r="C53" s="20" t="s">
        <v>95</v>
      </c>
      <c r="D53" s="23"/>
      <c r="E53" s="24"/>
      <c r="F53" s="24"/>
      <c r="G53" s="159">
        <f t="shared" si="0"/>
        <v>0</v>
      </c>
    </row>
    <row r="54" spans="3:7" x14ac:dyDescent="0.25">
      <c r="C54" s="20" t="s">
        <v>96</v>
      </c>
      <c r="D54" s="23"/>
      <c r="E54" s="24"/>
      <c r="F54" s="24"/>
      <c r="G54" s="159">
        <f t="shared" si="0"/>
        <v>0</v>
      </c>
    </row>
    <row r="55" spans="3:7" x14ac:dyDescent="0.25">
      <c r="C55" s="20" t="s">
        <v>97</v>
      </c>
      <c r="D55" s="23"/>
      <c r="E55" s="24"/>
      <c r="F55" s="24"/>
      <c r="G55" s="159">
        <f t="shared" si="0"/>
        <v>0</v>
      </c>
    </row>
    <row r="56" spans="3:7" x14ac:dyDescent="0.25">
      <c r="C56" s="20" t="s">
        <v>8</v>
      </c>
      <c r="D56" s="23"/>
      <c r="E56" s="24"/>
      <c r="F56" s="24"/>
      <c r="G56" s="159">
        <f t="shared" si="0"/>
        <v>0</v>
      </c>
    </row>
    <row r="57" spans="3:7" x14ac:dyDescent="0.25">
      <c r="C57" s="20" t="s">
        <v>98</v>
      </c>
      <c r="D57" s="23"/>
      <c r="E57" s="24"/>
      <c r="F57" s="24"/>
      <c r="G57" s="159">
        <f t="shared" si="0"/>
        <v>0</v>
      </c>
    </row>
    <row r="58" spans="3:7" x14ac:dyDescent="0.25">
      <c r="C58" s="20" t="s">
        <v>99</v>
      </c>
      <c r="D58" s="23"/>
      <c r="E58" s="24"/>
      <c r="F58" s="24"/>
      <c r="G58" s="159">
        <f t="shared" si="0"/>
        <v>0</v>
      </c>
    </row>
    <row r="59" spans="3:7" x14ac:dyDescent="0.25">
      <c r="C59" s="20" t="s">
        <v>100</v>
      </c>
      <c r="D59" s="23"/>
      <c r="E59" s="24"/>
      <c r="F59" s="24"/>
      <c r="G59" s="159">
        <f t="shared" si="0"/>
        <v>0</v>
      </c>
    </row>
    <row r="60" spans="3:7" x14ac:dyDescent="0.25">
      <c r="C60" s="20" t="s">
        <v>101</v>
      </c>
      <c r="D60" s="23"/>
      <c r="E60" s="24"/>
      <c r="F60" s="24"/>
      <c r="G60" s="159">
        <f t="shared" si="0"/>
        <v>0</v>
      </c>
    </row>
    <row r="61" spans="3:7" x14ac:dyDescent="0.25">
      <c r="C61" s="20" t="s">
        <v>102</v>
      </c>
      <c r="D61" s="23"/>
      <c r="E61" s="24"/>
      <c r="F61" s="24"/>
      <c r="G61" s="159">
        <f t="shared" si="0"/>
        <v>0</v>
      </c>
    </row>
    <row r="62" spans="3:7" x14ac:dyDescent="0.25">
      <c r="C62" s="20" t="s">
        <v>103</v>
      </c>
      <c r="D62" s="23"/>
      <c r="E62" s="24"/>
      <c r="F62" s="24"/>
      <c r="G62" s="159">
        <f t="shared" si="0"/>
        <v>0</v>
      </c>
    </row>
    <row r="63" spans="3:7" x14ac:dyDescent="0.25">
      <c r="C63" s="20" t="s">
        <v>104</v>
      </c>
      <c r="D63" s="23"/>
      <c r="E63" s="24"/>
      <c r="F63" s="24"/>
      <c r="G63" s="159">
        <f t="shared" si="0"/>
        <v>0</v>
      </c>
    </row>
    <row r="64" spans="3:7" x14ac:dyDescent="0.25">
      <c r="C64" s="20" t="s">
        <v>105</v>
      </c>
      <c r="D64" s="23"/>
      <c r="E64" s="24"/>
      <c r="F64" s="24"/>
      <c r="G64" s="159">
        <f t="shared" si="0"/>
        <v>0</v>
      </c>
    </row>
    <row r="65" spans="3:7" x14ac:dyDescent="0.25">
      <c r="C65" s="20" t="s">
        <v>106</v>
      </c>
      <c r="D65" s="23"/>
      <c r="E65" s="24"/>
      <c r="F65" s="24"/>
      <c r="G65" s="159">
        <f t="shared" si="0"/>
        <v>0</v>
      </c>
    </row>
    <row r="66" spans="3:7" x14ac:dyDescent="0.25">
      <c r="C66" s="20" t="s">
        <v>107</v>
      </c>
      <c r="D66" s="23"/>
      <c r="E66" s="24"/>
      <c r="F66" s="24"/>
      <c r="G66" s="159">
        <f t="shared" si="0"/>
        <v>0</v>
      </c>
    </row>
    <row r="67" spans="3:7" x14ac:dyDescent="0.25">
      <c r="C67" s="20" t="s">
        <v>108</v>
      </c>
      <c r="D67" s="23"/>
      <c r="E67" s="24"/>
      <c r="F67" s="24"/>
      <c r="G67" s="159">
        <f t="shared" si="0"/>
        <v>0</v>
      </c>
    </row>
    <row r="68" spans="3:7" x14ac:dyDescent="0.25">
      <c r="C68" s="20" t="s">
        <v>109</v>
      </c>
      <c r="D68" s="23"/>
      <c r="E68" s="24"/>
      <c r="F68" s="24"/>
      <c r="G68" s="159">
        <f t="shared" si="0"/>
        <v>0</v>
      </c>
    </row>
    <row r="69" spans="3:7" x14ac:dyDescent="0.25">
      <c r="C69" s="20" t="s">
        <v>110</v>
      </c>
      <c r="D69" s="23"/>
      <c r="E69" s="24"/>
      <c r="F69" s="24"/>
      <c r="G69" s="159">
        <f t="shared" si="0"/>
        <v>0</v>
      </c>
    </row>
    <row r="70" spans="3:7" x14ac:dyDescent="0.25">
      <c r="C70" s="20" t="s">
        <v>111</v>
      </c>
      <c r="D70" s="23"/>
      <c r="E70" s="24"/>
      <c r="F70" s="24"/>
      <c r="G70" s="159">
        <f t="shared" si="0"/>
        <v>0</v>
      </c>
    </row>
    <row r="71" spans="3:7" x14ac:dyDescent="0.25">
      <c r="C71" s="20" t="s">
        <v>112</v>
      </c>
      <c r="D71" s="23"/>
      <c r="E71" s="24"/>
      <c r="F71" s="24"/>
      <c r="G71" s="159">
        <f t="shared" si="0"/>
        <v>0</v>
      </c>
    </row>
    <row r="72" spans="3:7" x14ac:dyDescent="0.25">
      <c r="C72" s="20" t="s">
        <v>113</v>
      </c>
      <c r="D72" s="23"/>
      <c r="E72" s="24"/>
      <c r="F72" s="24"/>
      <c r="G72" s="159">
        <f t="shared" ref="G72:G74" si="1">SUM(D72:F72)</f>
        <v>0</v>
      </c>
    </row>
    <row r="73" spans="3:7" x14ac:dyDescent="0.25">
      <c r="C73" s="20" t="s">
        <v>114</v>
      </c>
      <c r="D73" s="23"/>
      <c r="E73" s="24"/>
      <c r="F73" s="24"/>
      <c r="G73" s="159">
        <f t="shared" si="1"/>
        <v>0</v>
      </c>
    </row>
    <row r="74" spans="3:7" x14ac:dyDescent="0.25">
      <c r="C74" s="20" t="s">
        <v>115</v>
      </c>
      <c r="D74" s="25"/>
      <c r="E74" s="26"/>
      <c r="F74" s="26"/>
      <c r="G74" s="159">
        <f t="shared" si="1"/>
        <v>0</v>
      </c>
    </row>
    <row r="75" spans="3:7" x14ac:dyDescent="0.25">
      <c r="C75" s="27" t="s">
        <v>49</v>
      </c>
      <c r="D75" s="161">
        <f>SUM(D7:D74)</f>
        <v>0</v>
      </c>
      <c r="E75" s="162">
        <f t="shared" ref="E75:F75" si="2">SUM(E7:E74)</f>
        <v>0</v>
      </c>
      <c r="F75" s="162">
        <f t="shared" si="2"/>
        <v>0</v>
      </c>
      <c r="G75" s="160">
        <f>SUM(G7:G74)</f>
        <v>0</v>
      </c>
    </row>
  </sheetData>
  <dataValidations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850-3B83-4CD9-9BA0-3C17597240AD}">
  <sheetPr>
    <tabColor rgb="FFFFFF00"/>
  </sheetPr>
  <dimension ref="C1:V31"/>
  <sheetViews>
    <sheetView showGridLines="0" zoomScaleNormal="100" workbookViewId="0"/>
  </sheetViews>
  <sheetFormatPr defaultColWidth="9.140625" defaultRowHeight="12.75" x14ac:dyDescent="0.25"/>
  <cols>
    <col min="1" max="2" width="4.85546875" style="33" customWidth="1"/>
    <col min="3" max="3" width="12.7109375" style="33" customWidth="1"/>
    <col min="4" max="4" width="12.140625" style="33" customWidth="1"/>
    <col min="5" max="5" width="16.7109375" style="33" customWidth="1"/>
    <col min="6" max="7" width="14.85546875" style="33" customWidth="1"/>
    <col min="8" max="8" width="16" style="33" customWidth="1"/>
    <col min="9" max="9" width="13.85546875" style="33" customWidth="1"/>
    <col min="10" max="10" width="12.7109375" style="33" customWidth="1"/>
    <col min="11" max="11" width="19.28515625" style="33" customWidth="1"/>
    <col min="12" max="12" width="15.7109375" style="33" customWidth="1"/>
    <col min="13" max="13" width="15" style="33" customWidth="1"/>
    <col min="14" max="14" width="15.5703125" style="33" customWidth="1"/>
    <col min="15" max="15" width="8.7109375" style="33" customWidth="1"/>
    <col min="16" max="16" width="11.85546875" style="33" customWidth="1"/>
    <col min="17" max="18" width="8.7109375" style="33" customWidth="1"/>
    <col min="19" max="20" width="11.85546875" style="33" customWidth="1"/>
    <col min="21" max="16384" width="9.140625" style="33"/>
  </cols>
  <sheetData>
    <row r="1" spans="3:22" ht="18" thickBot="1" x14ac:dyDescent="0.35">
      <c r="C1" s="92" t="s">
        <v>152</v>
      </c>
      <c r="E1" s="128" t="s">
        <v>201</v>
      </c>
      <c r="F1" s="129"/>
      <c r="G1" s="129"/>
      <c r="H1" s="130" t="s">
        <v>202</v>
      </c>
      <c r="I1" s="123"/>
    </row>
    <row r="2" spans="3:22" x14ac:dyDescent="0.25">
      <c r="C2" s="93" t="s">
        <v>153</v>
      </c>
    </row>
    <row r="4" spans="3:22" ht="19.5" thickBot="1" x14ac:dyDescent="0.3">
      <c r="C4" s="32" t="s">
        <v>224</v>
      </c>
      <c r="D4" s="32"/>
    </row>
    <row r="5" spans="3:22" ht="25.5" x14ac:dyDescent="0.3">
      <c r="C5" s="97"/>
      <c r="D5" s="97" t="s">
        <v>121</v>
      </c>
      <c r="E5" s="94" t="s">
        <v>49</v>
      </c>
      <c r="F5" s="94" t="s">
        <v>156</v>
      </c>
      <c r="G5" s="94" t="s">
        <v>157</v>
      </c>
      <c r="H5" s="94" t="s">
        <v>118</v>
      </c>
      <c r="I5" s="94" t="s">
        <v>119</v>
      </c>
      <c r="J5" s="179" t="s">
        <v>250</v>
      </c>
      <c r="K5" s="94" t="s">
        <v>223</v>
      </c>
      <c r="L5" s="94" t="s">
        <v>120</v>
      </c>
      <c r="M5" s="94" t="s">
        <v>221</v>
      </c>
      <c r="N5" s="95" t="s">
        <v>220</v>
      </c>
      <c r="P5" s="83" t="s">
        <v>155</v>
      </c>
      <c r="Q5" s="7"/>
      <c r="R5" s="7"/>
      <c r="S5" s="115"/>
      <c r="T5" s="115"/>
      <c r="U5" s="115"/>
      <c r="V5" s="116"/>
    </row>
    <row r="6" spans="3:22" ht="15" x14ac:dyDescent="0.25">
      <c r="C6" s="98" t="s">
        <v>160</v>
      </c>
      <c r="D6" s="98" t="s">
        <v>126</v>
      </c>
      <c r="E6" s="34" t="s">
        <v>162</v>
      </c>
      <c r="F6" s="34" t="s">
        <v>158</v>
      </c>
      <c r="G6" s="34" t="s">
        <v>159</v>
      </c>
      <c r="H6" s="34" t="s">
        <v>122</v>
      </c>
      <c r="I6" s="34" t="s">
        <v>123</v>
      </c>
      <c r="J6" s="180" t="s">
        <v>124</v>
      </c>
      <c r="K6" s="34" t="s">
        <v>127</v>
      </c>
      <c r="L6" s="34" t="s">
        <v>125</v>
      </c>
      <c r="M6" s="34" t="s">
        <v>222</v>
      </c>
      <c r="N6" s="96" t="s">
        <v>251</v>
      </c>
      <c r="P6" s="81" t="s">
        <v>263</v>
      </c>
      <c r="Q6" s="1"/>
      <c r="R6" s="1"/>
      <c r="V6" s="117"/>
    </row>
    <row r="7" spans="3:22" ht="14.25" customHeight="1" x14ac:dyDescent="0.25">
      <c r="C7" s="98"/>
      <c r="D7" s="142"/>
      <c r="E7" s="143"/>
      <c r="F7" s="143"/>
      <c r="G7" s="143"/>
      <c r="H7" s="143"/>
      <c r="I7" s="143"/>
      <c r="J7" s="143"/>
      <c r="K7" s="143"/>
      <c r="L7" s="143"/>
      <c r="M7" s="143"/>
      <c r="N7" s="144"/>
      <c r="P7" s="81" t="s">
        <v>262</v>
      </c>
      <c r="Q7" s="1"/>
      <c r="R7" s="1"/>
      <c r="V7" s="117"/>
    </row>
    <row r="8" spans="3:22" ht="15" customHeight="1" x14ac:dyDescent="0.25">
      <c r="C8" s="181" t="str">
        <f>"1Q"&amp;C12</f>
        <v>1Q2019</v>
      </c>
      <c r="D8" s="101"/>
      <c r="E8" s="145"/>
      <c r="F8" s="145"/>
      <c r="G8" s="145"/>
      <c r="H8" s="153">
        <f>F8+G8</f>
        <v>0</v>
      </c>
      <c r="I8" s="207" t="e">
        <f>-H8/E8</f>
        <v>#DIV/0!</v>
      </c>
      <c r="J8" s="218"/>
      <c r="K8" s="147"/>
      <c r="L8" s="150"/>
      <c r="M8" s="207" t="e">
        <f t="shared" ref="M8:M26" si="0">-SUM(H8,K8,L8)/SUM(E8)</f>
        <v>#DIV/0!</v>
      </c>
      <c r="N8" s="212"/>
      <c r="O8" s="35"/>
      <c r="P8" s="81" t="s">
        <v>261</v>
      </c>
      <c r="Q8" s="1"/>
      <c r="R8" s="1"/>
      <c r="S8" s="36"/>
      <c r="T8" s="36"/>
      <c r="V8" s="117"/>
    </row>
    <row r="9" spans="3:22" ht="15" customHeight="1" x14ac:dyDescent="0.25">
      <c r="C9" s="182" t="str">
        <f>"2Q"&amp;C12</f>
        <v>2Q2019</v>
      </c>
      <c r="D9" s="101"/>
      <c r="E9" s="145"/>
      <c r="F9" s="145"/>
      <c r="G9" s="145"/>
      <c r="H9" s="153">
        <f t="shared" ref="H9:H26" si="1">F9+G9</f>
        <v>0</v>
      </c>
      <c r="I9" s="207" t="e">
        <f t="shared" ref="I9:I26" si="2">-H9/E9</f>
        <v>#DIV/0!</v>
      </c>
      <c r="J9" s="218"/>
      <c r="K9" s="147"/>
      <c r="L9" s="150"/>
      <c r="M9" s="207" t="e">
        <f t="shared" si="0"/>
        <v>#DIV/0!</v>
      </c>
      <c r="N9" s="212"/>
      <c r="O9" s="35"/>
      <c r="P9" s="82" t="s">
        <v>260</v>
      </c>
      <c r="Q9" s="1"/>
      <c r="R9" s="1"/>
      <c r="S9" s="36"/>
      <c r="T9" s="36"/>
      <c r="V9" s="117"/>
    </row>
    <row r="10" spans="3:22" ht="15" customHeight="1" x14ac:dyDescent="0.25">
      <c r="C10" s="182" t="str">
        <f>"3Q"&amp;C12</f>
        <v>3Q2019</v>
      </c>
      <c r="D10" s="101"/>
      <c r="E10" s="145"/>
      <c r="F10" s="145"/>
      <c r="G10" s="145"/>
      <c r="H10" s="153">
        <f t="shared" si="1"/>
        <v>0</v>
      </c>
      <c r="I10" s="207" t="e">
        <f t="shared" si="2"/>
        <v>#DIV/0!</v>
      </c>
      <c r="J10" s="218"/>
      <c r="K10" s="147"/>
      <c r="L10" s="150"/>
      <c r="M10" s="207" t="e">
        <f t="shared" si="0"/>
        <v>#DIV/0!</v>
      </c>
      <c r="N10" s="213"/>
      <c r="O10" s="35"/>
      <c r="P10" s="176" t="s">
        <v>259</v>
      </c>
      <c r="Q10" s="120"/>
      <c r="R10" s="120"/>
      <c r="S10" s="177"/>
      <c r="T10" s="177"/>
      <c r="U10" s="178"/>
      <c r="V10" s="117"/>
    </row>
    <row r="11" spans="3:22" ht="15" customHeight="1" x14ac:dyDescent="0.25">
      <c r="C11" s="183" t="str">
        <f>"4Q"&amp;C12</f>
        <v>4Q2019</v>
      </c>
      <c r="D11" s="101"/>
      <c r="E11" s="145"/>
      <c r="F11" s="145"/>
      <c r="G11" s="145"/>
      <c r="H11" s="153">
        <f t="shared" si="1"/>
        <v>0</v>
      </c>
      <c r="I11" s="207" t="e">
        <f t="shared" si="2"/>
        <v>#DIV/0!</v>
      </c>
      <c r="J11" s="218"/>
      <c r="K11" s="147"/>
      <c r="L11" s="150"/>
      <c r="M11" s="207" t="e">
        <f t="shared" si="0"/>
        <v>#DIV/0!</v>
      </c>
      <c r="N11" s="213"/>
      <c r="O11" s="35"/>
      <c r="P11" s="9"/>
      <c r="Q11" s="1" t="s">
        <v>265</v>
      </c>
      <c r="R11" s="1"/>
      <c r="S11" s="36"/>
      <c r="T11" s="36"/>
      <c r="V11" s="117"/>
    </row>
    <row r="12" spans="3:22" ht="15" customHeight="1" x14ac:dyDescent="0.25">
      <c r="C12" s="185">
        <f>$C$22-2</f>
        <v>2019</v>
      </c>
      <c r="D12" s="186">
        <f>SUM(D8:D11)</f>
        <v>0</v>
      </c>
      <c r="E12" s="187">
        <f t="shared" ref="E12:G12" si="3">SUM(E8:E11)</f>
        <v>0</v>
      </c>
      <c r="F12" s="187">
        <f t="shared" si="3"/>
        <v>0</v>
      </c>
      <c r="G12" s="187">
        <f t="shared" si="3"/>
        <v>0</v>
      </c>
      <c r="H12" s="187">
        <f t="shared" si="1"/>
        <v>0</v>
      </c>
      <c r="I12" s="208" t="e">
        <f>-H12/E12</f>
        <v>#DIV/0!</v>
      </c>
      <c r="J12" s="188"/>
      <c r="K12" s="189">
        <f t="shared" ref="K12" si="4">SUM(K8:K11)</f>
        <v>0</v>
      </c>
      <c r="L12" s="189">
        <f>SUM(L8:L11)</f>
        <v>0</v>
      </c>
      <c r="M12" s="208" t="e">
        <f t="shared" si="0"/>
        <v>#DIV/0!</v>
      </c>
      <c r="N12" s="190" t="e">
        <f t="shared" ref="N12:N26" si="5">M12/J12</f>
        <v>#DIV/0!</v>
      </c>
      <c r="O12" s="35"/>
      <c r="P12" s="9"/>
      <c r="Q12" s="1" t="s">
        <v>266</v>
      </c>
      <c r="R12" s="1"/>
      <c r="S12" s="36"/>
      <c r="T12" s="36"/>
      <c r="V12" s="117"/>
    </row>
    <row r="13" spans="3:22" ht="15" customHeight="1" x14ac:dyDescent="0.25">
      <c r="C13" s="100" t="str">
        <f>"1Q"&amp;C17</f>
        <v>1Q2020</v>
      </c>
      <c r="D13" s="101"/>
      <c r="E13" s="145"/>
      <c r="F13" s="145"/>
      <c r="G13" s="145"/>
      <c r="H13" s="153">
        <f t="shared" si="1"/>
        <v>0</v>
      </c>
      <c r="I13" s="207" t="e">
        <f t="shared" si="2"/>
        <v>#DIV/0!</v>
      </c>
      <c r="J13" s="218"/>
      <c r="K13" s="147"/>
      <c r="L13" s="150"/>
      <c r="M13" s="207" t="e">
        <f t="shared" si="0"/>
        <v>#DIV/0!</v>
      </c>
      <c r="N13" s="213"/>
      <c r="O13" s="35"/>
      <c r="P13" s="9"/>
      <c r="Q13" s="1" t="s">
        <v>267</v>
      </c>
      <c r="R13" s="1"/>
      <c r="S13" s="36"/>
      <c r="T13" s="36"/>
      <c r="V13" s="117"/>
    </row>
    <row r="14" spans="3:22" ht="15" customHeight="1" thickBot="1" x14ac:dyDescent="0.3">
      <c r="C14" s="100" t="str">
        <f>"2Q"&amp;C17</f>
        <v>2Q2020</v>
      </c>
      <c r="D14" s="101"/>
      <c r="E14" s="145"/>
      <c r="F14" s="145"/>
      <c r="G14" s="145"/>
      <c r="H14" s="153">
        <f t="shared" si="1"/>
        <v>0</v>
      </c>
      <c r="I14" s="207" t="e">
        <f t="shared" si="2"/>
        <v>#DIV/0!</v>
      </c>
      <c r="J14" s="218"/>
      <c r="K14" s="147"/>
      <c r="L14" s="150"/>
      <c r="M14" s="207" t="e">
        <f t="shared" si="0"/>
        <v>#DIV/0!</v>
      </c>
      <c r="N14" s="213"/>
      <c r="O14" s="35"/>
      <c r="P14" s="87" t="s">
        <v>264</v>
      </c>
      <c r="Q14" s="12"/>
      <c r="R14" s="12"/>
      <c r="S14" s="155"/>
      <c r="T14" s="155"/>
      <c r="U14" s="118"/>
      <c r="V14" s="119"/>
    </row>
    <row r="15" spans="3:22" ht="15" customHeight="1" x14ac:dyDescent="0.25">
      <c r="C15" s="100" t="str">
        <f>"3Q"&amp;C17</f>
        <v>3Q2020</v>
      </c>
      <c r="D15" s="101"/>
      <c r="E15" s="145"/>
      <c r="F15" s="145"/>
      <c r="G15" s="145"/>
      <c r="H15" s="153">
        <f t="shared" si="1"/>
        <v>0</v>
      </c>
      <c r="I15" s="207" t="e">
        <f t="shared" si="2"/>
        <v>#DIV/0!</v>
      </c>
      <c r="J15" s="218"/>
      <c r="K15" s="147"/>
      <c r="L15" s="150"/>
      <c r="M15" s="207" t="e">
        <f t="shared" si="0"/>
        <v>#DIV/0!</v>
      </c>
      <c r="N15" s="213"/>
      <c r="O15" s="37"/>
      <c r="P15" s="36"/>
      <c r="Q15" s="35"/>
      <c r="R15" s="35"/>
    </row>
    <row r="16" spans="3:22" ht="15" customHeight="1" x14ac:dyDescent="0.25">
      <c r="C16" s="100" t="str">
        <f>"4Q"&amp;C17</f>
        <v>4Q2020</v>
      </c>
      <c r="D16" s="101"/>
      <c r="E16" s="145"/>
      <c r="F16" s="145"/>
      <c r="G16" s="145"/>
      <c r="H16" s="153">
        <f t="shared" si="1"/>
        <v>0</v>
      </c>
      <c r="I16" s="207" t="e">
        <f t="shared" si="2"/>
        <v>#DIV/0!</v>
      </c>
      <c r="J16" s="218"/>
      <c r="K16" s="147"/>
      <c r="L16" s="150"/>
      <c r="M16" s="207" t="e">
        <f t="shared" si="0"/>
        <v>#DIV/0!</v>
      </c>
      <c r="N16" s="213"/>
      <c r="O16" s="35"/>
      <c r="Q16" s="35"/>
      <c r="R16" s="35"/>
    </row>
    <row r="17" spans="3:18" ht="15" customHeight="1" x14ac:dyDescent="0.25">
      <c r="C17" s="191">
        <f>$C$22-1</f>
        <v>2020</v>
      </c>
      <c r="D17" s="192">
        <f>SUM(D13:D16)</f>
        <v>0</v>
      </c>
      <c r="E17" s="193">
        <f t="shared" ref="E17:G17" si="6">SUM(E13:E16)</f>
        <v>0</v>
      </c>
      <c r="F17" s="193">
        <f t="shared" si="6"/>
        <v>0</v>
      </c>
      <c r="G17" s="193">
        <f t="shared" si="6"/>
        <v>0</v>
      </c>
      <c r="H17" s="193">
        <f t="shared" si="1"/>
        <v>0</v>
      </c>
      <c r="I17" s="208" t="e">
        <f t="shared" si="2"/>
        <v>#DIV/0!</v>
      </c>
      <c r="J17" s="188"/>
      <c r="K17" s="189">
        <f t="shared" ref="K17:L17" si="7">SUM(K13:K16)</f>
        <v>0</v>
      </c>
      <c r="L17" s="189">
        <f t="shared" si="7"/>
        <v>0</v>
      </c>
      <c r="M17" s="208" t="e">
        <f t="shared" si="0"/>
        <v>#DIV/0!</v>
      </c>
      <c r="N17" s="190" t="e">
        <f t="shared" si="5"/>
        <v>#DIV/0!</v>
      </c>
      <c r="O17" s="35"/>
      <c r="Q17" s="35"/>
      <c r="R17" s="35"/>
    </row>
    <row r="18" spans="3:18" ht="15" customHeight="1" x14ac:dyDescent="0.25">
      <c r="C18" s="100" t="str">
        <f>"1Q"&amp;C22</f>
        <v>1Q2021</v>
      </c>
      <c r="D18" s="101"/>
      <c r="E18" s="145"/>
      <c r="F18" s="145"/>
      <c r="G18" s="145"/>
      <c r="H18" s="153">
        <f t="shared" si="1"/>
        <v>0</v>
      </c>
      <c r="I18" s="207" t="e">
        <f t="shared" si="2"/>
        <v>#DIV/0!</v>
      </c>
      <c r="J18" s="218"/>
      <c r="K18" s="147"/>
      <c r="L18" s="150"/>
      <c r="M18" s="207" t="e">
        <f t="shared" si="0"/>
        <v>#DIV/0!</v>
      </c>
      <c r="N18" s="213"/>
      <c r="O18" s="35"/>
      <c r="Q18" s="35"/>
      <c r="R18" s="35"/>
    </row>
    <row r="19" spans="3:18" ht="15" customHeight="1" x14ac:dyDescent="0.25">
      <c r="C19" s="100" t="str">
        <f>"2Q"&amp;C22</f>
        <v>2Q2021</v>
      </c>
      <c r="D19" s="101"/>
      <c r="E19" s="145"/>
      <c r="F19" s="145"/>
      <c r="G19" s="145"/>
      <c r="H19" s="153">
        <f t="shared" si="1"/>
        <v>0</v>
      </c>
      <c r="I19" s="207" t="e">
        <f t="shared" si="2"/>
        <v>#DIV/0!</v>
      </c>
      <c r="J19" s="218"/>
      <c r="K19" s="147"/>
      <c r="L19" s="150"/>
      <c r="M19" s="207" t="e">
        <f t="shared" si="0"/>
        <v>#DIV/0!</v>
      </c>
      <c r="N19" s="213"/>
      <c r="O19" s="35"/>
      <c r="Q19" s="35"/>
      <c r="R19" s="35"/>
    </row>
    <row r="20" spans="3:18" ht="15" customHeight="1" x14ac:dyDescent="0.25">
      <c r="C20" s="100" t="str">
        <f>"3Q"&amp;C22</f>
        <v>3Q2021</v>
      </c>
      <c r="D20" s="101"/>
      <c r="E20" s="145"/>
      <c r="F20" s="145"/>
      <c r="G20" s="145"/>
      <c r="H20" s="153">
        <f t="shared" si="1"/>
        <v>0</v>
      </c>
      <c r="I20" s="207" t="e">
        <f t="shared" si="2"/>
        <v>#DIV/0!</v>
      </c>
      <c r="J20" s="218"/>
      <c r="K20" s="147"/>
      <c r="L20" s="150"/>
      <c r="M20" s="207" t="e">
        <f t="shared" si="0"/>
        <v>#DIV/0!</v>
      </c>
      <c r="N20" s="213"/>
      <c r="O20" s="35"/>
      <c r="Q20" s="35"/>
      <c r="R20" s="35"/>
    </row>
    <row r="21" spans="3:18" ht="15" customHeight="1" x14ac:dyDescent="0.25">
      <c r="C21" s="100" t="str">
        <f>"4Q"&amp;C22</f>
        <v>4Q2021</v>
      </c>
      <c r="D21" s="101"/>
      <c r="E21" s="145"/>
      <c r="F21" s="145"/>
      <c r="G21" s="145"/>
      <c r="H21" s="153">
        <f t="shared" si="1"/>
        <v>0</v>
      </c>
      <c r="I21" s="207" t="e">
        <f t="shared" si="2"/>
        <v>#DIV/0!</v>
      </c>
      <c r="J21" s="218"/>
      <c r="K21" s="147"/>
      <c r="L21" s="150"/>
      <c r="M21" s="207" t="e">
        <f t="shared" si="0"/>
        <v>#DIV/0!</v>
      </c>
      <c r="N21" s="213"/>
      <c r="O21" s="35"/>
      <c r="Q21" s="35"/>
      <c r="R21" s="35"/>
    </row>
    <row r="22" spans="3:18" ht="15" customHeight="1" x14ac:dyDescent="0.25">
      <c r="C22" s="191">
        <f>Instructions!$L$3-2</f>
        <v>2021</v>
      </c>
      <c r="D22" s="192">
        <f>SUM(D18:D21)</f>
        <v>0</v>
      </c>
      <c r="E22" s="193">
        <f t="shared" ref="E22:G22" si="8">SUM(E18:E21)</f>
        <v>0</v>
      </c>
      <c r="F22" s="193">
        <f t="shared" si="8"/>
        <v>0</v>
      </c>
      <c r="G22" s="193">
        <f t="shared" si="8"/>
        <v>0</v>
      </c>
      <c r="H22" s="193">
        <f t="shared" si="1"/>
        <v>0</v>
      </c>
      <c r="I22" s="208" t="e">
        <f t="shared" si="2"/>
        <v>#DIV/0!</v>
      </c>
      <c r="J22" s="188"/>
      <c r="K22" s="189">
        <f t="shared" ref="K22:L22" si="9">SUM(K18:K21)</f>
        <v>0</v>
      </c>
      <c r="L22" s="189">
        <f t="shared" si="9"/>
        <v>0</v>
      </c>
      <c r="M22" s="208" t="e">
        <f t="shared" si="0"/>
        <v>#DIV/0!</v>
      </c>
      <c r="N22" s="190" t="e">
        <f t="shared" si="5"/>
        <v>#DIV/0!</v>
      </c>
      <c r="O22" s="35"/>
      <c r="Q22" s="35"/>
      <c r="R22" s="35"/>
    </row>
    <row r="23" spans="3:18" ht="15" customHeight="1" x14ac:dyDescent="0.25">
      <c r="C23" s="181" t="str">
        <f>"1Q"&amp;$C$22+1</f>
        <v>1Q2022</v>
      </c>
      <c r="D23" s="104"/>
      <c r="E23" s="184"/>
      <c r="F23" s="184"/>
      <c r="G23" s="184"/>
      <c r="H23" s="154">
        <f t="shared" si="1"/>
        <v>0</v>
      </c>
      <c r="I23" s="209" t="e">
        <f t="shared" si="2"/>
        <v>#DIV/0!</v>
      </c>
      <c r="J23" s="219"/>
      <c r="K23" s="148"/>
      <c r="L23" s="151"/>
      <c r="M23" s="209" t="e">
        <f t="shared" si="0"/>
        <v>#DIV/0!</v>
      </c>
      <c r="N23" s="214"/>
    </row>
    <row r="24" spans="3:18" ht="15" customHeight="1" x14ac:dyDescent="0.25">
      <c r="C24" s="204" t="str">
        <f>"2Q-4Q"&amp;C22+1</f>
        <v>2Q-4Q2022</v>
      </c>
      <c r="D24" s="202"/>
      <c r="E24" s="146"/>
      <c r="F24" s="146"/>
      <c r="G24" s="146"/>
      <c r="H24" s="203">
        <f t="shared" si="1"/>
        <v>0</v>
      </c>
      <c r="I24" s="210" t="e">
        <f t="shared" si="2"/>
        <v>#DIV/0!</v>
      </c>
      <c r="J24" s="220"/>
      <c r="K24" s="149"/>
      <c r="L24" s="152"/>
      <c r="M24" s="210" t="e">
        <f t="shared" si="0"/>
        <v>#DIV/0!</v>
      </c>
      <c r="N24" s="215"/>
    </row>
    <row r="25" spans="3:18" ht="15" customHeight="1" x14ac:dyDescent="0.25">
      <c r="C25" s="194">
        <v>2022</v>
      </c>
      <c r="D25" s="197">
        <f>SUM(D23:D24)</f>
        <v>0</v>
      </c>
      <c r="E25" s="198">
        <f t="shared" ref="E25:G25" si="10">SUM(E23:E24)</f>
        <v>0</v>
      </c>
      <c r="F25" s="198">
        <f t="shared" si="10"/>
        <v>0</v>
      </c>
      <c r="G25" s="198">
        <f t="shared" si="10"/>
        <v>0</v>
      </c>
      <c r="H25" s="198">
        <f t="shared" ref="H25" si="11">F25+G25</f>
        <v>0</v>
      </c>
      <c r="I25" s="211" t="e">
        <f t="shared" ref="I25" si="12">-H25/E25</f>
        <v>#DIV/0!</v>
      </c>
      <c r="J25" s="199"/>
      <c r="K25" s="200">
        <f>SUM(K23:K24)</f>
        <v>0</v>
      </c>
      <c r="L25" s="200">
        <f>SUM(L23:L24)</f>
        <v>0</v>
      </c>
      <c r="M25" s="211" t="e">
        <f t="shared" si="0"/>
        <v>#DIV/0!</v>
      </c>
      <c r="N25" s="201" t="e">
        <f t="shared" si="5"/>
        <v>#DIV/0!</v>
      </c>
    </row>
    <row r="26" spans="3:18" ht="15" customHeight="1" x14ac:dyDescent="0.25">
      <c r="C26" s="194">
        <f>C22+2</f>
        <v>2023</v>
      </c>
      <c r="D26" s="205"/>
      <c r="E26" s="206"/>
      <c r="F26" s="206"/>
      <c r="G26" s="206"/>
      <c r="H26" s="193">
        <f t="shared" si="1"/>
        <v>0</v>
      </c>
      <c r="I26" s="208" t="e">
        <f t="shared" si="2"/>
        <v>#DIV/0!</v>
      </c>
      <c r="J26" s="188"/>
      <c r="K26" s="195"/>
      <c r="L26" s="196"/>
      <c r="M26" s="208" t="e">
        <f t="shared" si="0"/>
        <v>#DIV/0!</v>
      </c>
      <c r="N26" s="190" t="e">
        <f t="shared" si="5"/>
        <v>#DIV/0!</v>
      </c>
    </row>
    <row r="30" spans="3:18" x14ac:dyDescent="0.25">
      <c r="C30" s="33" t="s">
        <v>154</v>
      </c>
      <c r="D30" s="99">
        <f>D12+D17+D22-SUM(D8:D11,D13:D16,D18:D21)</f>
        <v>0</v>
      </c>
      <c r="E30" s="99">
        <f t="shared" ref="E30:K30" si="13">E12+E17+E22-SUM(E8:E11,E13:E16,E18:E21)</f>
        <v>0</v>
      </c>
      <c r="F30" s="99">
        <f t="shared" si="13"/>
        <v>0</v>
      </c>
      <c r="G30" s="99">
        <f t="shared" si="13"/>
        <v>0</v>
      </c>
      <c r="H30" s="99">
        <f t="shared" si="13"/>
        <v>0</v>
      </c>
      <c r="I30" s="99"/>
      <c r="J30" s="99"/>
      <c r="K30" s="99">
        <f t="shared" si="13"/>
        <v>0</v>
      </c>
      <c r="L30" s="99">
        <f>L12+L17+L22-SUM(L8:L11,L13:L16,L18:L21)</f>
        <v>0</v>
      </c>
      <c r="M30" s="99"/>
      <c r="N30" s="99"/>
    </row>
    <row r="31" spans="3:18" x14ac:dyDescent="0.25">
      <c r="C31" s="33" t="s">
        <v>154</v>
      </c>
      <c r="D31" s="99">
        <f>SUM(Database!I:I)-SUM(D12,D17,D22,D23)</f>
        <v>0</v>
      </c>
      <c r="E31" s="99">
        <f>SUM(Database!N:N)-SUM(E12,E17,E22,E23)</f>
        <v>0</v>
      </c>
      <c r="H31" s="99">
        <f>SUM(Database!V:V)-SUM(H12,H17,H22,H23)</f>
        <v>0</v>
      </c>
      <c r="K31" s="99">
        <f>SUM(Database!O:O)-SUM(K12,K17,K22,K23)</f>
        <v>0</v>
      </c>
      <c r="L31" s="99">
        <f>SUM(Database!P:P)-SUM(L12,L17,L22,L23)</f>
        <v>0</v>
      </c>
    </row>
  </sheetData>
  <dataValidations disablePrompts="1" count="1">
    <dataValidation type="list" allowBlank="1" showInputMessage="1" showErrorMessage="1" sqref="H1" xr:uid="{359F905F-2C14-4CFB-935E-B27169A3ADA8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/>
  </sheetViews>
  <sheetFormatPr defaultColWidth="9.140625" defaultRowHeight="15" x14ac:dyDescent="0.25"/>
  <cols>
    <col min="1" max="1" width="9.140625" style="38"/>
    <col min="2" max="2" width="20" style="38" customWidth="1"/>
    <col min="3" max="11" width="12.7109375" style="38" customWidth="1"/>
    <col min="12" max="16384" width="9.140625" style="38"/>
  </cols>
  <sheetData>
    <row r="1" spans="1:24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43"/>
    </row>
    <row r="2" spans="1:24" ht="18.75" x14ac:dyDescent="0.3">
      <c r="A2" s="66"/>
      <c r="B2" s="74" t="s">
        <v>137</v>
      </c>
      <c r="C2" s="54"/>
      <c r="D2" s="54"/>
      <c r="E2" s="67"/>
      <c r="F2" s="6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68"/>
    </row>
    <row r="3" spans="1:24" x14ac:dyDescent="0.25">
      <c r="A3" s="66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68"/>
    </row>
    <row r="4" spans="1:24" ht="15.75" thickBot="1" x14ac:dyDescent="0.3">
      <c r="A4" s="66"/>
      <c r="B4" s="57" t="s">
        <v>3</v>
      </c>
      <c r="C4" s="28" t="str">
        <f>TEXT(DATE(Instructions!$L$3-1,3,31),"mm/dd/yy")&amp;" Plan"</f>
        <v>03/31/22 Plan</v>
      </c>
      <c r="D4" s="29"/>
      <c r="E4" s="29"/>
      <c r="F4" s="29"/>
      <c r="G4" s="29"/>
      <c r="H4" s="29"/>
      <c r="I4" s="29"/>
      <c r="J4" s="30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68"/>
    </row>
    <row r="5" spans="1:24" x14ac:dyDescent="0.25">
      <c r="A5" s="66"/>
      <c r="B5" s="140" t="str">
        <f>TEXT(DATE(Instructions!$L$3-2,12,31),"mm/dd/yy")&amp;" Plan"</f>
        <v>12/31/21 Plan</v>
      </c>
      <c r="C5" s="42" t="s">
        <v>128</v>
      </c>
      <c r="D5" s="42" t="s">
        <v>129</v>
      </c>
      <c r="E5" s="39" t="s">
        <v>133</v>
      </c>
      <c r="F5" s="42" t="s">
        <v>132</v>
      </c>
      <c r="G5" s="39" t="s">
        <v>131</v>
      </c>
      <c r="H5" s="43" t="s">
        <v>130</v>
      </c>
      <c r="I5" s="43" t="s">
        <v>5</v>
      </c>
      <c r="J5" s="62" t="s">
        <v>136</v>
      </c>
      <c r="K5" s="53" t="str">
        <f>"Total "&amp;RIGHT(Instructions!$L$3,2)-2&amp;" Enr."</f>
        <v>Total 21 Enr.</v>
      </c>
      <c r="L5" s="54"/>
      <c r="M5" s="31" t="s">
        <v>116</v>
      </c>
      <c r="N5" s="7"/>
      <c r="O5" s="7"/>
      <c r="P5" s="7"/>
      <c r="Q5" s="7"/>
      <c r="R5" s="7"/>
      <c r="S5" s="7"/>
      <c r="T5" s="7"/>
      <c r="U5" s="7"/>
      <c r="V5" s="7"/>
      <c r="W5" s="8"/>
      <c r="X5" s="68"/>
    </row>
    <row r="6" spans="1:24" x14ac:dyDescent="0.25">
      <c r="A6" s="66"/>
      <c r="B6" s="39" t="s">
        <v>128</v>
      </c>
      <c r="C6" s="44"/>
      <c r="D6" s="44"/>
      <c r="E6" s="45"/>
      <c r="F6" s="44"/>
      <c r="G6" s="45"/>
      <c r="H6" s="46"/>
      <c r="I6" s="46"/>
      <c r="J6" s="63"/>
      <c r="K6" s="58">
        <f>SUM(C6:J6)</f>
        <v>0</v>
      </c>
      <c r="L6" s="54"/>
      <c r="M6" s="9"/>
      <c r="N6" s="1" t="s">
        <v>134</v>
      </c>
      <c r="O6" s="1"/>
      <c r="P6" s="1"/>
      <c r="Q6" s="1"/>
      <c r="R6" s="1"/>
      <c r="S6" s="1"/>
      <c r="T6" s="1"/>
      <c r="U6" s="1"/>
      <c r="V6" s="1"/>
      <c r="W6" s="10"/>
      <c r="X6" s="68"/>
    </row>
    <row r="7" spans="1:24" x14ac:dyDescent="0.25">
      <c r="A7" s="66"/>
      <c r="B7" s="40" t="s">
        <v>129</v>
      </c>
      <c r="C7" s="47"/>
      <c r="D7" s="47"/>
      <c r="E7" s="48"/>
      <c r="F7" s="47"/>
      <c r="G7" s="48"/>
      <c r="H7" s="49"/>
      <c r="I7" s="49"/>
      <c r="J7" s="55"/>
      <c r="K7" s="58">
        <f t="shared" ref="K7:K12" si="0">SUM(C7:J7)</f>
        <v>0</v>
      </c>
      <c r="L7" s="54"/>
      <c r="M7" s="9"/>
      <c r="N7" s="1" t="s">
        <v>226</v>
      </c>
      <c r="O7" s="1"/>
      <c r="P7" s="1"/>
      <c r="Q7" s="1"/>
      <c r="R7" s="1"/>
      <c r="S7" s="1"/>
      <c r="T7" s="1"/>
      <c r="U7" s="1"/>
      <c r="V7" s="1"/>
      <c r="W7" s="10"/>
      <c r="X7" s="68"/>
    </row>
    <row r="8" spans="1:24" x14ac:dyDescent="0.25">
      <c r="A8" s="66"/>
      <c r="B8" s="40" t="s">
        <v>133</v>
      </c>
      <c r="C8" s="47"/>
      <c r="D8" s="47"/>
      <c r="E8" s="48"/>
      <c r="F8" s="47"/>
      <c r="G8" s="48"/>
      <c r="H8" s="49"/>
      <c r="I8" s="49"/>
      <c r="J8" s="55"/>
      <c r="K8" s="58">
        <f t="shared" si="0"/>
        <v>0</v>
      </c>
      <c r="L8" s="54"/>
      <c r="M8" s="9"/>
      <c r="N8" s="1" t="s">
        <v>227</v>
      </c>
      <c r="O8" s="1"/>
      <c r="P8" s="1"/>
      <c r="Q8" s="1"/>
      <c r="R8" s="1"/>
      <c r="S8" s="1"/>
      <c r="T8" s="1"/>
      <c r="U8" s="1"/>
      <c r="V8" s="1"/>
      <c r="W8" s="10"/>
      <c r="X8" s="68"/>
    </row>
    <row r="9" spans="1:24" x14ac:dyDescent="0.25">
      <c r="A9" s="66"/>
      <c r="B9" s="40" t="s">
        <v>132</v>
      </c>
      <c r="C9" s="47"/>
      <c r="D9" s="47"/>
      <c r="E9" s="48"/>
      <c r="F9" s="47"/>
      <c r="G9" s="48"/>
      <c r="H9" s="49"/>
      <c r="I9" s="49"/>
      <c r="J9" s="55"/>
      <c r="K9" s="58">
        <f t="shared" si="0"/>
        <v>0</v>
      </c>
      <c r="L9" s="54"/>
      <c r="M9" s="9"/>
      <c r="N9" s="3" t="s">
        <v>135</v>
      </c>
      <c r="O9" s="1"/>
      <c r="P9" s="1"/>
      <c r="Q9" s="1"/>
      <c r="R9" s="1"/>
      <c r="S9" s="1"/>
      <c r="T9" s="1"/>
      <c r="U9" s="1"/>
      <c r="V9" s="1"/>
      <c r="W9" s="10"/>
      <c r="X9" s="68"/>
    </row>
    <row r="10" spans="1:24" x14ac:dyDescent="0.25">
      <c r="A10" s="66"/>
      <c r="B10" s="40" t="s">
        <v>131</v>
      </c>
      <c r="C10" s="47"/>
      <c r="D10" s="47"/>
      <c r="E10" s="48"/>
      <c r="F10" s="47"/>
      <c r="G10" s="48"/>
      <c r="H10" s="49"/>
      <c r="I10" s="49"/>
      <c r="J10" s="55"/>
      <c r="K10" s="58">
        <f t="shared" si="0"/>
        <v>0</v>
      </c>
      <c r="L10" s="54"/>
      <c r="M10" s="9"/>
      <c r="N10" s="3" t="s">
        <v>228</v>
      </c>
      <c r="O10" s="1"/>
      <c r="P10" s="1"/>
      <c r="Q10" s="1"/>
      <c r="R10" s="1"/>
      <c r="S10" s="1"/>
      <c r="T10" s="1"/>
      <c r="U10" s="1"/>
      <c r="V10" s="1"/>
      <c r="W10" s="10"/>
      <c r="X10" s="68"/>
    </row>
    <row r="11" spans="1:24" ht="15.75" thickBot="1" x14ac:dyDescent="0.3">
      <c r="A11" s="66"/>
      <c r="B11" s="40" t="s">
        <v>130</v>
      </c>
      <c r="C11" s="47"/>
      <c r="D11" s="47"/>
      <c r="E11" s="48"/>
      <c r="F11" s="47"/>
      <c r="G11" s="48"/>
      <c r="H11" s="49"/>
      <c r="I11" s="49"/>
      <c r="J11" s="55"/>
      <c r="K11" s="58">
        <f t="shared" si="0"/>
        <v>0</v>
      </c>
      <c r="L11" s="54"/>
      <c r="M11" s="11"/>
      <c r="N11" s="12" t="s">
        <v>229</v>
      </c>
      <c r="O11" s="12"/>
      <c r="P11" s="12"/>
      <c r="Q11" s="12"/>
      <c r="R11" s="12"/>
      <c r="S11" s="12"/>
      <c r="T11" s="12"/>
      <c r="U11" s="12"/>
      <c r="V11" s="12"/>
      <c r="W11" s="13"/>
      <c r="X11" s="68"/>
    </row>
    <row r="12" spans="1:24" x14ac:dyDescent="0.25">
      <c r="A12" s="66"/>
      <c r="B12" s="41" t="s">
        <v>5</v>
      </c>
      <c r="C12" s="50"/>
      <c r="D12" s="50"/>
      <c r="E12" s="51"/>
      <c r="F12" s="50"/>
      <c r="G12" s="51"/>
      <c r="H12" s="52"/>
      <c r="I12" s="52"/>
      <c r="J12" s="64"/>
      <c r="K12" s="59">
        <f t="shared" si="0"/>
        <v>0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68"/>
    </row>
    <row r="13" spans="1:24" x14ac:dyDescent="0.25">
      <c r="A13" s="66"/>
      <c r="B13" s="40" t="str">
        <f>Instructions!$L$3-1&amp;" New Sale"</f>
        <v>2022 New Sale</v>
      </c>
      <c r="C13" s="47"/>
      <c r="D13" s="47"/>
      <c r="E13" s="48"/>
      <c r="F13" s="47"/>
      <c r="G13" s="48"/>
      <c r="H13" s="49"/>
      <c r="I13" s="49"/>
      <c r="J13" s="70"/>
      <c r="K13" s="69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68"/>
    </row>
    <row r="14" spans="1:24" x14ac:dyDescent="0.25">
      <c r="A14" s="66"/>
      <c r="B14" s="56" t="str">
        <f>"Total "&amp;RIGHT(Instructions!$L$3,2)-1&amp;" Enr."</f>
        <v>Total 22 Enr.</v>
      </c>
      <c r="C14" s="60">
        <f>SUM(C6:C13)</f>
        <v>0</v>
      </c>
      <c r="D14" s="60">
        <f t="shared" ref="D14:I14" si="1">SUM(D6:D13)</f>
        <v>0</v>
      </c>
      <c r="E14" s="60">
        <f t="shared" si="1"/>
        <v>0</v>
      </c>
      <c r="F14" s="60">
        <f t="shared" si="1"/>
        <v>0</v>
      </c>
      <c r="G14" s="60">
        <f t="shared" si="1"/>
        <v>0</v>
      </c>
      <c r="H14" s="60">
        <f t="shared" si="1"/>
        <v>0</v>
      </c>
      <c r="I14" s="61">
        <f t="shared" si="1"/>
        <v>0</v>
      </c>
      <c r="J14" s="70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68"/>
    </row>
    <row r="15" spans="1:24" x14ac:dyDescent="0.25">
      <c r="A15" s="66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68"/>
    </row>
    <row r="16" spans="1:24" x14ac:dyDescent="0.25">
      <c r="A16" s="66"/>
      <c r="B16" s="54"/>
      <c r="C16" s="54"/>
      <c r="D16" s="141" t="str">
        <f>"Total "&amp;LEFT(B5,8)&amp;" Members"</f>
        <v>Total 12/31/21 Members</v>
      </c>
      <c r="E16" s="54"/>
      <c r="F16" s="54"/>
      <c r="G16" s="57" t="str">
        <f>"Total "&amp;LEFT($C$4,8)&amp;" Members"</f>
        <v>Total 03/31/22 Members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68"/>
    </row>
    <row r="17" spans="1:24" x14ac:dyDescent="0.25">
      <c r="A17" s="66"/>
      <c r="B17" s="54"/>
      <c r="C17" s="54"/>
      <c r="D17" s="65">
        <f>SUM(K6:K12)</f>
        <v>0</v>
      </c>
      <c r="E17" s="54"/>
      <c r="F17" s="54"/>
      <c r="G17" s="65">
        <f>SUM(C14:I14)</f>
        <v>0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68"/>
    </row>
    <row r="18" spans="1:24" x14ac:dyDescent="0.25">
      <c r="A18" s="66"/>
      <c r="B18" s="54"/>
      <c r="C18" s="54"/>
      <c r="D18" s="54"/>
      <c r="E18" s="54"/>
      <c r="F18" s="113" t="s">
        <v>174</v>
      </c>
      <c r="G18" s="114">
        <f>G17-'March Enrollment ACA &amp; Pre'!D75</f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68"/>
    </row>
    <row r="19" spans="1:24" x14ac:dyDescent="0.2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</row>
    <row r="20" spans="1:24" x14ac:dyDescent="0.25">
      <c r="A20" s="4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43"/>
    </row>
    <row r="21" spans="1:24" x14ac:dyDescent="0.25">
      <c r="A21" s="6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68"/>
    </row>
    <row r="22" spans="1:24" ht="19.5" thickBot="1" x14ac:dyDescent="0.35">
      <c r="A22" s="66"/>
      <c r="B22" s="74" t="s">
        <v>138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68"/>
    </row>
    <row r="23" spans="1:24" x14ac:dyDescent="0.25">
      <c r="A23" s="66"/>
      <c r="B23" s="54" t="s">
        <v>4</v>
      </c>
      <c r="C23" s="39" t="str">
        <f>Instructions!$L$3-1&amp;" RS"</f>
        <v>2022 RS</v>
      </c>
      <c r="D23" s="39" t="str">
        <f>Instructions!$L$3&amp;" RS"</f>
        <v>2023 RS</v>
      </c>
      <c r="E23" s="54"/>
      <c r="F23" s="31" t="s">
        <v>116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54"/>
      <c r="R23" s="54"/>
      <c r="S23" s="54"/>
      <c r="T23" s="54"/>
      <c r="U23" s="54"/>
      <c r="V23" s="54"/>
      <c r="W23" s="54"/>
      <c r="X23" s="68"/>
    </row>
    <row r="24" spans="1:24" x14ac:dyDescent="0.25">
      <c r="A24" s="66"/>
      <c r="B24" s="42" t="s">
        <v>128</v>
      </c>
      <c r="C24" s="75"/>
      <c r="D24" s="76"/>
      <c r="E24" s="54"/>
      <c r="F24" s="9"/>
      <c r="G24" s="1" t="s">
        <v>139</v>
      </c>
      <c r="H24" s="1"/>
      <c r="I24" s="1"/>
      <c r="J24" s="1"/>
      <c r="K24" s="1"/>
      <c r="L24" s="1"/>
      <c r="M24" s="1"/>
      <c r="N24" s="1"/>
      <c r="O24" s="1"/>
      <c r="P24" s="10"/>
      <c r="Q24" s="54"/>
      <c r="R24" s="54"/>
      <c r="S24" s="54"/>
      <c r="T24" s="54"/>
      <c r="U24" s="54"/>
      <c r="V24" s="54"/>
      <c r="W24" s="54"/>
      <c r="X24" s="68"/>
    </row>
    <row r="25" spans="1:24" x14ac:dyDescent="0.25">
      <c r="A25" s="66"/>
      <c r="B25" s="66" t="s">
        <v>129</v>
      </c>
      <c r="C25" s="77"/>
      <c r="D25" s="78"/>
      <c r="E25" s="54"/>
      <c r="F25" s="9"/>
      <c r="G25" s="1" t="str">
        <f>"We're looking for projections of full year "&amp;Instructions!$L$3-1&amp;" risk score and expected "&amp;Instructions!$L$3&amp;" risk score by metal level"</f>
        <v>We're looking for projections of full year 2022 risk score and expected 2023 risk score by metal level</v>
      </c>
      <c r="H25" s="1"/>
      <c r="I25" s="1"/>
      <c r="J25" s="1"/>
      <c r="K25" s="1"/>
      <c r="L25" s="1"/>
      <c r="M25" s="1"/>
      <c r="N25" s="1"/>
      <c r="O25" s="1"/>
      <c r="P25" s="10"/>
      <c r="Q25" s="54"/>
      <c r="R25" s="54"/>
      <c r="S25" s="54"/>
      <c r="T25" s="54"/>
      <c r="U25" s="54"/>
      <c r="V25" s="54"/>
      <c r="W25" s="54"/>
      <c r="X25" s="68"/>
    </row>
    <row r="26" spans="1:24" x14ac:dyDescent="0.25">
      <c r="A26" s="66"/>
      <c r="B26" s="66" t="s">
        <v>133</v>
      </c>
      <c r="C26" s="77"/>
      <c r="D26" s="78"/>
      <c r="E26" s="54"/>
      <c r="F26" s="9"/>
      <c r="G26" s="1" t="s">
        <v>140</v>
      </c>
      <c r="H26" s="1"/>
      <c r="I26" s="1"/>
      <c r="J26" s="1"/>
      <c r="K26" s="1"/>
      <c r="L26" s="1"/>
      <c r="M26" s="1"/>
      <c r="N26" s="1"/>
      <c r="O26" s="1"/>
      <c r="P26" s="10"/>
      <c r="Q26" s="54"/>
      <c r="R26" s="54"/>
      <c r="S26" s="54"/>
      <c r="T26" s="54"/>
      <c r="U26" s="54"/>
      <c r="V26" s="54"/>
      <c r="W26" s="54"/>
      <c r="X26" s="68"/>
    </row>
    <row r="27" spans="1:24" x14ac:dyDescent="0.25">
      <c r="A27" s="66"/>
      <c r="B27" s="66" t="s">
        <v>132</v>
      </c>
      <c r="C27" s="77"/>
      <c r="D27" s="78"/>
      <c r="E27" s="54"/>
      <c r="F27" s="9"/>
      <c r="G27" s="3"/>
      <c r="H27" s="1"/>
      <c r="I27" s="1"/>
      <c r="J27" s="1"/>
      <c r="K27" s="1"/>
      <c r="L27" s="1"/>
      <c r="M27" s="1"/>
      <c r="N27" s="1"/>
      <c r="O27" s="1"/>
      <c r="P27" s="10"/>
      <c r="Q27" s="54"/>
      <c r="R27" s="54"/>
      <c r="S27" s="54"/>
      <c r="T27" s="54"/>
      <c r="U27" s="54"/>
      <c r="V27" s="54"/>
      <c r="W27" s="54"/>
      <c r="X27" s="68"/>
    </row>
    <row r="28" spans="1:24" x14ac:dyDescent="0.25">
      <c r="A28" s="66"/>
      <c r="B28" s="66" t="s">
        <v>131</v>
      </c>
      <c r="C28" s="77"/>
      <c r="D28" s="78"/>
      <c r="E28" s="54"/>
      <c r="F28" s="9"/>
      <c r="G28" s="3"/>
      <c r="H28" s="1"/>
      <c r="I28" s="1"/>
      <c r="J28" s="1"/>
      <c r="K28" s="1"/>
      <c r="L28" s="1"/>
      <c r="M28" s="1"/>
      <c r="N28" s="1"/>
      <c r="O28" s="1"/>
      <c r="P28" s="10"/>
      <c r="Q28" s="54"/>
      <c r="R28" s="54"/>
      <c r="S28" s="54"/>
      <c r="T28" s="54"/>
      <c r="U28" s="54"/>
      <c r="V28" s="54"/>
      <c r="W28" s="54"/>
      <c r="X28" s="68"/>
    </row>
    <row r="29" spans="1:24" ht="15.75" thickBot="1" x14ac:dyDescent="0.3">
      <c r="A29" s="66"/>
      <c r="B29" s="66" t="s">
        <v>130</v>
      </c>
      <c r="C29" s="77"/>
      <c r="D29" s="78"/>
      <c r="E29" s="5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54"/>
      <c r="R29" s="54"/>
      <c r="S29" s="54"/>
      <c r="T29" s="54"/>
      <c r="U29" s="54"/>
      <c r="V29" s="54"/>
      <c r="W29" s="54"/>
      <c r="X29" s="68"/>
    </row>
    <row r="30" spans="1:24" x14ac:dyDescent="0.25">
      <c r="A30" s="66"/>
      <c r="B30" s="71" t="s">
        <v>5</v>
      </c>
      <c r="C30" s="79"/>
      <c r="D30" s="80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68"/>
    </row>
    <row r="31" spans="1:24" x14ac:dyDescent="0.25">
      <c r="A31" s="66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68"/>
    </row>
    <row r="32" spans="1:24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</row>
  </sheetData>
  <dataValidations disablePrompts="1"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showGridLines="0" zoomScaleNormal="100" workbookViewId="0"/>
  </sheetViews>
  <sheetFormatPr defaultColWidth="9.140625" defaultRowHeight="15" x14ac:dyDescent="0.25"/>
  <cols>
    <col min="1" max="1" width="9.140625" style="38"/>
    <col min="2" max="2" width="20" style="38" customWidth="1"/>
    <col min="3" max="12" width="12.7109375" style="38" customWidth="1"/>
    <col min="13" max="16384" width="9.140625" style="38"/>
  </cols>
  <sheetData>
    <row r="1" spans="1:19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3"/>
    </row>
    <row r="2" spans="1:19" ht="18.75" x14ac:dyDescent="0.3">
      <c r="A2" s="66"/>
      <c r="B2" s="7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8"/>
    </row>
    <row r="3" spans="1:19" ht="15" customHeight="1" thickBot="1" x14ac:dyDescent="0.35">
      <c r="A3" s="66"/>
      <c r="B3" s="7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8"/>
    </row>
    <row r="4" spans="1:19" ht="15" customHeight="1" x14ac:dyDescent="0.25">
      <c r="A4" s="66"/>
      <c r="B4" s="54" t="s">
        <v>0</v>
      </c>
      <c r="C4" s="39" t="s">
        <v>49</v>
      </c>
      <c r="D4" s="39" t="s">
        <v>3</v>
      </c>
      <c r="E4" s="39" t="s">
        <v>185</v>
      </c>
      <c r="F4" s="54"/>
      <c r="G4" s="31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54"/>
      <c r="S4" s="68"/>
    </row>
    <row r="5" spans="1:19" ht="15" customHeight="1" x14ac:dyDescent="0.25">
      <c r="A5" s="66"/>
      <c r="B5" s="42">
        <f t="shared" ref="B5:B6" si="0">B6-1</f>
        <v>2019</v>
      </c>
      <c r="C5" s="156"/>
      <c r="D5" s="22"/>
      <c r="E5" s="164" t="e">
        <f>C5/D5</f>
        <v>#DIV/0!</v>
      </c>
      <c r="F5" s="54"/>
      <c r="G5" s="9"/>
      <c r="H5" s="1" t="s">
        <v>212</v>
      </c>
      <c r="I5" s="1"/>
      <c r="J5" s="1"/>
      <c r="K5" s="1"/>
      <c r="L5" s="1"/>
      <c r="M5" s="1"/>
      <c r="N5" s="1"/>
      <c r="O5" s="1"/>
      <c r="P5" s="1"/>
      <c r="Q5" s="10"/>
      <c r="R5" s="54"/>
      <c r="S5" s="68"/>
    </row>
    <row r="6" spans="1:19" ht="15" customHeight="1" x14ac:dyDescent="0.25">
      <c r="A6" s="66"/>
      <c r="B6" s="66">
        <f t="shared" si="0"/>
        <v>2020</v>
      </c>
      <c r="C6" s="157"/>
      <c r="D6" s="24"/>
      <c r="E6" s="165" t="e">
        <f t="shared" ref="E6:E8" si="1">C6/D6</f>
        <v>#DIV/0!</v>
      </c>
      <c r="F6" s="54"/>
      <c r="G6" s="9"/>
      <c r="H6" s="1" t="s">
        <v>182</v>
      </c>
      <c r="I6" s="1"/>
      <c r="J6" s="1"/>
      <c r="K6" s="1"/>
      <c r="L6" s="1"/>
      <c r="M6" s="1"/>
      <c r="N6" s="1"/>
      <c r="O6" s="1"/>
      <c r="P6" s="1"/>
      <c r="Q6" s="10"/>
      <c r="R6" s="54"/>
      <c r="S6" s="68"/>
    </row>
    <row r="7" spans="1:19" ht="15" customHeight="1" x14ac:dyDescent="0.25">
      <c r="A7" s="66"/>
      <c r="B7" s="66">
        <f>B8-1</f>
        <v>2021</v>
      </c>
      <c r="C7" s="157"/>
      <c r="D7" s="24"/>
      <c r="E7" s="165" t="e">
        <f t="shared" si="1"/>
        <v>#DIV/0!</v>
      </c>
      <c r="F7" s="54"/>
      <c r="G7" s="9"/>
      <c r="H7" s="1" t="s">
        <v>183</v>
      </c>
      <c r="I7" s="1"/>
      <c r="J7" s="1"/>
      <c r="K7" s="1"/>
      <c r="L7" s="1"/>
      <c r="M7" s="1"/>
      <c r="N7" s="1"/>
      <c r="O7" s="1"/>
      <c r="P7" s="1"/>
      <c r="Q7" s="10"/>
      <c r="R7" s="54"/>
      <c r="S7" s="68"/>
    </row>
    <row r="8" spans="1:19" ht="15" customHeight="1" x14ac:dyDescent="0.25">
      <c r="A8" s="66"/>
      <c r="B8" s="71">
        <f>Instructions!$L$3-1</f>
        <v>2022</v>
      </c>
      <c r="C8" s="158"/>
      <c r="D8" s="26"/>
      <c r="E8" s="166" t="e">
        <f t="shared" si="1"/>
        <v>#DIV/0!</v>
      </c>
      <c r="F8" s="54"/>
      <c r="G8" s="9"/>
      <c r="H8" s="1" t="str">
        <f>"For "&amp;$B$8&amp;" CSR, we'd like the 1st quarter's worth of CSR, to align with the database being through "&amp;$B$8&amp;"03"</f>
        <v>For 2022 CSR, we'd like the 1st quarter's worth of CSR, to align with the database being through 202203</v>
      </c>
      <c r="I8" s="1"/>
      <c r="J8" s="1"/>
      <c r="K8" s="1"/>
      <c r="L8" s="1"/>
      <c r="M8" s="1"/>
      <c r="N8" s="1"/>
      <c r="O8" s="1"/>
      <c r="P8" s="1"/>
      <c r="Q8" s="10"/>
      <c r="R8" s="54"/>
      <c r="S8" s="68"/>
    </row>
    <row r="9" spans="1:19" ht="15.75" thickBot="1" x14ac:dyDescent="0.3">
      <c r="A9" s="66"/>
      <c r="B9" s="54"/>
      <c r="C9" s="54"/>
      <c r="D9" s="54"/>
      <c r="E9" s="54"/>
      <c r="F9" s="54"/>
      <c r="G9" s="11"/>
      <c r="H9" s="12" t="s">
        <v>186</v>
      </c>
      <c r="I9" s="12"/>
      <c r="J9" s="12"/>
      <c r="K9" s="12"/>
      <c r="L9" s="12"/>
      <c r="M9" s="12"/>
      <c r="N9" s="12"/>
      <c r="O9" s="12"/>
      <c r="P9" s="12"/>
      <c r="Q9" s="13"/>
      <c r="R9" s="54"/>
      <c r="S9" s="68"/>
    </row>
    <row r="10" spans="1:19" x14ac:dyDescent="0.25">
      <c r="A10" s="66"/>
      <c r="B10" s="113" t="s">
        <v>154</v>
      </c>
      <c r="C10" s="114"/>
      <c r="D10" s="114">
        <f>SUM(D5:D8)-SUM(Database!I:I)</f>
        <v>0</v>
      </c>
      <c r="E10" s="114" t="e">
        <f>SUMPRODUCT(D5:D8,E5:E8)-SUM(C5:C8)</f>
        <v>#DIV/0!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68"/>
    </row>
    <row r="11" spans="1:19" x14ac:dyDescent="0.25">
      <c r="A11" s="6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68"/>
    </row>
    <row r="12" spans="1:19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</row>
    <row r="17" spans="2:2" x14ac:dyDescent="0.25">
      <c r="B17" s="139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S24"/>
  <sheetViews>
    <sheetView showGridLines="0" zoomScaleNormal="100" workbookViewId="0"/>
  </sheetViews>
  <sheetFormatPr defaultColWidth="9.140625" defaultRowHeight="15" x14ac:dyDescent="0.25"/>
  <cols>
    <col min="1" max="1" width="9.140625" style="38"/>
    <col min="2" max="2" width="20" style="38" customWidth="1"/>
    <col min="3" max="12" width="12.7109375" style="38" customWidth="1"/>
    <col min="13" max="16384" width="9.140625" style="38"/>
  </cols>
  <sheetData>
    <row r="1" spans="1:19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3"/>
    </row>
    <row r="2" spans="1:19" ht="18.75" x14ac:dyDescent="0.3">
      <c r="A2" s="66"/>
      <c r="B2" s="74" t="s">
        <v>187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8"/>
    </row>
    <row r="3" spans="1:19" ht="15" customHeight="1" thickBot="1" x14ac:dyDescent="0.35">
      <c r="A3" s="66"/>
      <c r="B3" s="7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8"/>
    </row>
    <row r="4" spans="1:19" ht="15" customHeight="1" x14ac:dyDescent="0.25">
      <c r="A4" s="66"/>
      <c r="B4" s="54" t="s">
        <v>0</v>
      </c>
      <c r="C4" s="39">
        <f>D4-1</f>
        <v>2021</v>
      </c>
      <c r="D4" s="39">
        <f>E4-1</f>
        <v>2022</v>
      </c>
      <c r="E4" s="39">
        <f>Instructions!$L$3</f>
        <v>2023</v>
      </c>
      <c r="F4" s="54"/>
      <c r="G4" s="31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54"/>
      <c r="S4" s="68"/>
    </row>
    <row r="5" spans="1:19" ht="15" customHeight="1" x14ac:dyDescent="0.25">
      <c r="A5" s="66"/>
      <c r="B5" s="42" t="s">
        <v>194</v>
      </c>
      <c r="C5" s="156"/>
      <c r="D5" s="156"/>
      <c r="E5" s="156"/>
      <c r="F5" s="54"/>
      <c r="G5" s="9"/>
      <c r="H5" s="1" t="s">
        <v>189</v>
      </c>
      <c r="I5" s="1"/>
      <c r="J5" s="1"/>
      <c r="K5" s="1"/>
      <c r="L5" s="1"/>
      <c r="M5" s="1"/>
      <c r="N5" s="1"/>
      <c r="O5" s="1"/>
      <c r="P5" s="1"/>
      <c r="Q5" s="10"/>
      <c r="R5" s="54"/>
      <c r="S5" s="68"/>
    </row>
    <row r="6" spans="1:19" ht="15" customHeight="1" x14ac:dyDescent="0.25">
      <c r="A6" s="66"/>
      <c r="B6" s="66" t="s">
        <v>193</v>
      </c>
      <c r="C6" s="157"/>
      <c r="D6" s="157"/>
      <c r="E6" s="157"/>
      <c r="F6" s="54"/>
      <c r="G6" s="9"/>
      <c r="H6" s="1" t="s">
        <v>190</v>
      </c>
      <c r="I6" s="1"/>
      <c r="J6" s="1"/>
      <c r="K6" s="1"/>
      <c r="L6" s="1"/>
      <c r="M6" s="1"/>
      <c r="N6" s="1"/>
      <c r="O6" s="1"/>
      <c r="P6" s="1"/>
      <c r="Q6" s="10"/>
      <c r="R6" s="54"/>
      <c r="S6" s="68"/>
    </row>
    <row r="7" spans="1:19" ht="15" customHeight="1" x14ac:dyDescent="0.25">
      <c r="A7" s="66"/>
      <c r="B7" s="113" t="s">
        <v>49</v>
      </c>
      <c r="C7" s="163">
        <f>SUM(C5:C6)</f>
        <v>0</v>
      </c>
      <c r="D7" s="163">
        <f t="shared" ref="D7:E7" si="0">SUM(D5:D6)</f>
        <v>0</v>
      </c>
      <c r="E7" s="163">
        <f t="shared" si="0"/>
        <v>0</v>
      </c>
      <c r="F7" s="54"/>
      <c r="G7" s="9"/>
      <c r="H7" s="1" t="s">
        <v>204</v>
      </c>
      <c r="I7" s="1"/>
      <c r="J7" s="1"/>
      <c r="K7" s="1"/>
      <c r="L7" s="1"/>
      <c r="M7" s="1"/>
      <c r="N7" s="1"/>
      <c r="O7" s="1"/>
      <c r="P7" s="1"/>
      <c r="Q7" s="10"/>
      <c r="R7" s="54"/>
      <c r="S7" s="68"/>
    </row>
    <row r="8" spans="1:19" ht="15" customHeight="1" x14ac:dyDescent="0.25">
      <c r="A8" s="66"/>
      <c r="B8" s="54"/>
      <c r="C8" s="54"/>
      <c r="D8" s="54"/>
      <c r="E8" s="54"/>
      <c r="F8" s="54"/>
      <c r="G8" s="9"/>
      <c r="H8" s="1"/>
      <c r="I8" s="1" t="s">
        <v>195</v>
      </c>
      <c r="J8" s="1"/>
      <c r="K8" s="1"/>
      <c r="L8" s="1"/>
      <c r="M8" s="1"/>
      <c r="N8" s="1"/>
      <c r="O8" s="1"/>
      <c r="P8" s="1"/>
      <c r="Q8" s="10"/>
      <c r="R8" s="54"/>
      <c r="S8" s="68"/>
    </row>
    <row r="9" spans="1:19" x14ac:dyDescent="0.25">
      <c r="A9" s="66"/>
      <c r="B9" s="54"/>
      <c r="C9" s="54"/>
      <c r="D9" s="54"/>
      <c r="E9" s="54"/>
      <c r="F9" s="54"/>
      <c r="G9" s="9"/>
      <c r="H9" s="1"/>
      <c r="I9" s="1" t="s">
        <v>188</v>
      </c>
      <c r="J9" s="1"/>
      <c r="K9" s="1"/>
      <c r="L9" s="1"/>
      <c r="M9" s="1"/>
      <c r="N9" s="1"/>
      <c r="O9" s="1"/>
      <c r="P9" s="1"/>
      <c r="Q9" s="10"/>
      <c r="R9" s="54"/>
      <c r="S9" s="68"/>
    </row>
    <row r="10" spans="1:19" x14ac:dyDescent="0.25">
      <c r="A10" s="66"/>
      <c r="B10" s="54"/>
      <c r="C10" s="54"/>
      <c r="D10" s="54"/>
      <c r="E10" s="54"/>
      <c r="F10" s="54"/>
      <c r="G10" s="9"/>
      <c r="H10" s="1" t="s">
        <v>192</v>
      </c>
      <c r="I10" s="1"/>
      <c r="J10" s="1"/>
      <c r="K10" s="1"/>
      <c r="L10" s="1"/>
      <c r="M10" s="1"/>
      <c r="N10" s="1"/>
      <c r="O10" s="1"/>
      <c r="P10" s="1"/>
      <c r="Q10" s="10"/>
      <c r="R10" s="54"/>
      <c r="S10" s="68"/>
    </row>
    <row r="11" spans="1:19" ht="15.75" thickBot="1" x14ac:dyDescent="0.3">
      <c r="A11" s="66"/>
      <c r="B11" s="54"/>
      <c r="C11" s="54"/>
      <c r="D11" s="54"/>
      <c r="E11" s="54"/>
      <c r="F11" s="54"/>
      <c r="G11" s="11"/>
      <c r="H11" s="14" t="s">
        <v>215</v>
      </c>
      <c r="I11" s="12"/>
      <c r="J11" s="12"/>
      <c r="K11" s="12"/>
      <c r="L11" s="12"/>
      <c r="M11" s="12"/>
      <c r="N11" s="12"/>
      <c r="O11" s="12"/>
      <c r="P11" s="12"/>
      <c r="Q11" s="13"/>
      <c r="R11" s="54"/>
      <c r="S11" s="68"/>
    </row>
    <row r="12" spans="1:19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</row>
    <row r="13" spans="1:19" x14ac:dyDescent="0.25">
      <c r="A13" s="4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43"/>
    </row>
    <row r="14" spans="1:19" ht="15.75" thickBot="1" x14ac:dyDescent="0.3">
      <c r="A14" s="66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68"/>
    </row>
    <row r="15" spans="1:19" ht="18.75" x14ac:dyDescent="0.3">
      <c r="A15" s="66"/>
      <c r="B15" s="74" t="s">
        <v>252</v>
      </c>
      <c r="C15" s="54"/>
      <c r="D15" s="54"/>
      <c r="E15" s="54"/>
      <c r="F15" s="54"/>
      <c r="G15" s="31" t="s">
        <v>116</v>
      </c>
      <c r="H15" s="7"/>
      <c r="I15" s="7"/>
      <c r="J15" s="7"/>
      <c r="K15" s="7"/>
      <c r="L15" s="7"/>
      <c r="M15" s="7"/>
      <c r="N15" s="7"/>
      <c r="O15" s="7"/>
      <c r="P15" s="7"/>
      <c r="Q15" s="8"/>
      <c r="R15" s="54"/>
      <c r="S15" s="68"/>
    </row>
    <row r="16" spans="1:19" ht="18.75" x14ac:dyDescent="0.3">
      <c r="A16" s="66"/>
      <c r="B16" s="74"/>
      <c r="C16" s="54"/>
      <c r="D16" s="54"/>
      <c r="E16" s="54"/>
      <c r="F16" s="54"/>
      <c r="G16" s="9"/>
      <c r="H16" s="1" t="s">
        <v>253</v>
      </c>
      <c r="I16" s="1"/>
      <c r="J16" s="1"/>
      <c r="K16" s="1"/>
      <c r="L16" s="1"/>
      <c r="M16" s="1"/>
      <c r="N16" s="1"/>
      <c r="O16" s="1"/>
      <c r="P16" s="1"/>
      <c r="Q16" s="10"/>
      <c r="R16" s="54"/>
      <c r="S16" s="68"/>
    </row>
    <row r="17" spans="1:19" x14ac:dyDescent="0.25">
      <c r="A17" s="66"/>
      <c r="B17" s="54" t="s">
        <v>0</v>
      </c>
      <c r="C17" s="39">
        <f>D17-1</f>
        <v>2021</v>
      </c>
      <c r="D17" s="39">
        <f>E17-1</f>
        <v>2022</v>
      </c>
      <c r="E17" s="39">
        <f>Instructions!$L$3</f>
        <v>2023</v>
      </c>
      <c r="F17" s="54"/>
      <c r="G17" s="9"/>
      <c r="H17" s="1" t="s">
        <v>254</v>
      </c>
      <c r="I17" s="1"/>
      <c r="J17" s="1"/>
      <c r="K17" s="1"/>
      <c r="L17" s="1"/>
      <c r="M17" s="1"/>
      <c r="N17" s="1"/>
      <c r="O17" s="1"/>
      <c r="P17" s="1"/>
      <c r="Q17" s="10"/>
      <c r="R17" s="54"/>
      <c r="S17" s="68"/>
    </row>
    <row r="18" spans="1:19" x14ac:dyDescent="0.25">
      <c r="A18" s="66"/>
      <c r="B18" s="113" t="s">
        <v>255</v>
      </c>
      <c r="C18" s="216"/>
      <c r="D18" s="216"/>
      <c r="E18" s="216"/>
      <c r="F18" s="54"/>
      <c r="G18" s="9"/>
      <c r="H18" s="1"/>
      <c r="I18" s="1"/>
      <c r="J18" s="1"/>
      <c r="K18" s="1"/>
      <c r="L18" s="1"/>
      <c r="M18" s="1"/>
      <c r="N18" s="1"/>
      <c r="O18" s="1"/>
      <c r="P18" s="1"/>
      <c r="Q18" s="10"/>
      <c r="R18" s="54"/>
      <c r="S18" s="68"/>
    </row>
    <row r="19" spans="1:19" x14ac:dyDescent="0.25">
      <c r="A19" s="66"/>
      <c r="B19" s="54"/>
      <c r="C19" s="54"/>
      <c r="D19" s="54"/>
      <c r="E19" s="54"/>
      <c r="F19" s="54"/>
      <c r="G19" s="9"/>
      <c r="H19" s="1"/>
      <c r="I19" s="1"/>
      <c r="J19" s="1"/>
      <c r="K19" s="1"/>
      <c r="L19" s="1"/>
      <c r="M19" s="1"/>
      <c r="N19" s="1"/>
      <c r="O19" s="1"/>
      <c r="P19" s="1"/>
      <c r="Q19" s="10"/>
      <c r="R19" s="54"/>
      <c r="S19" s="68"/>
    </row>
    <row r="20" spans="1:19" ht="15.75" thickBot="1" x14ac:dyDescent="0.3">
      <c r="A20" s="66"/>
      <c r="B20" s="54"/>
      <c r="C20" s="54"/>
      <c r="D20" s="54"/>
      <c r="E20" s="54"/>
      <c r="F20" s="54"/>
      <c r="G20" s="11"/>
      <c r="H20" s="14"/>
      <c r="I20" s="12"/>
      <c r="J20" s="12"/>
      <c r="K20" s="12"/>
      <c r="L20" s="12"/>
      <c r="M20" s="12"/>
      <c r="N20" s="12"/>
      <c r="O20" s="12"/>
      <c r="P20" s="12"/>
      <c r="Q20" s="13"/>
      <c r="R20" s="54"/>
      <c r="S20" s="68"/>
    </row>
    <row r="21" spans="1:19" x14ac:dyDescent="0.25">
      <c r="A21" s="6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68"/>
    </row>
    <row r="22" spans="1:19" x14ac:dyDescent="0.25">
      <c r="A22" s="6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68"/>
    </row>
    <row r="23" spans="1:19" x14ac:dyDescent="0.25">
      <c r="A23" s="6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68"/>
    </row>
    <row r="24" spans="1:19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BD96-1AB4-4B5F-B737-E6A6335D8122}">
  <sheetPr>
    <tabColor rgb="FFFFFF00"/>
  </sheetPr>
  <dimension ref="A1:CD317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 x14ac:dyDescent="0.25"/>
  <cols>
    <col min="1" max="2" width="4.7109375" customWidth="1"/>
    <col min="3" max="3" width="18.7109375" customWidth="1"/>
    <col min="4" max="71" width="10.7109375" customWidth="1"/>
    <col min="72" max="72" width="12" customWidth="1"/>
    <col min="74" max="74" width="4.7109375" customWidth="1"/>
    <col min="75" max="75" width="30.7109375" customWidth="1"/>
    <col min="76" max="82" width="10.7109375" customWidth="1"/>
  </cols>
  <sheetData>
    <row r="1" spans="1:82" ht="18" thickBot="1" x14ac:dyDescent="0.35">
      <c r="A1" s="128" t="s">
        <v>201</v>
      </c>
      <c r="B1" s="129"/>
      <c r="C1" s="129"/>
      <c r="D1" s="130" t="s">
        <v>202</v>
      </c>
      <c r="E1" s="123"/>
      <c r="F1" s="1"/>
      <c r="G1" s="1"/>
      <c r="H1" s="1"/>
      <c r="I1" s="1"/>
      <c r="J1" s="1"/>
    </row>
    <row r="2" spans="1:82" ht="18.75" x14ac:dyDescent="0.3">
      <c r="C2" s="74" t="s">
        <v>219</v>
      </c>
      <c r="D2" s="74"/>
    </row>
    <row r="3" spans="1:82" x14ac:dyDescent="0.25">
      <c r="C3" s="217" t="s">
        <v>257</v>
      </c>
    </row>
    <row r="5" spans="1:82" x14ac:dyDescent="0.25">
      <c r="C5" s="169" t="str">
        <f>Instructions!$L$3&amp;" Projected Member Months"</f>
        <v>2023 Projected Member Months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1"/>
    </row>
    <row r="6" spans="1:82" ht="15.75" thickBot="1" x14ac:dyDescent="0.3">
      <c r="C6" s="221" t="s">
        <v>2</v>
      </c>
      <c r="D6" s="169" t="s">
        <v>6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1"/>
    </row>
    <row r="7" spans="1:82" x14ac:dyDescent="0.25">
      <c r="C7" s="222"/>
      <c r="D7" s="167" t="s">
        <v>50</v>
      </c>
      <c r="E7" s="167" t="s">
        <v>51</v>
      </c>
      <c r="F7" s="167" t="s">
        <v>52</v>
      </c>
      <c r="G7" s="167" t="s">
        <v>53</v>
      </c>
      <c r="H7" s="167" t="s">
        <v>54</v>
      </c>
      <c r="I7" s="167" t="s">
        <v>55</v>
      </c>
      <c r="J7" s="167" t="s">
        <v>56</v>
      </c>
      <c r="K7" s="168" t="s">
        <v>57</v>
      </c>
      <c r="L7" s="168" t="s">
        <v>58</v>
      </c>
      <c r="M7" s="168" t="s">
        <v>41</v>
      </c>
      <c r="N7" s="168" t="s">
        <v>59</v>
      </c>
      <c r="O7" s="168" t="s">
        <v>60</v>
      </c>
      <c r="P7" s="168" t="s">
        <v>61</v>
      </c>
      <c r="Q7" s="168" t="s">
        <v>62</v>
      </c>
      <c r="R7" s="168" t="s">
        <v>63</v>
      </c>
      <c r="S7" s="168" t="s">
        <v>64</v>
      </c>
      <c r="T7" s="168" t="s">
        <v>65</v>
      </c>
      <c r="U7" s="168" t="s">
        <v>66</v>
      </c>
      <c r="V7" s="168" t="s">
        <v>67</v>
      </c>
      <c r="W7" s="168" t="s">
        <v>68</v>
      </c>
      <c r="X7" s="168" t="s">
        <v>69</v>
      </c>
      <c r="Y7" s="168" t="s">
        <v>70</v>
      </c>
      <c r="Z7" s="168" t="s">
        <v>71</v>
      </c>
      <c r="AA7" s="168" t="s">
        <v>72</v>
      </c>
      <c r="AB7" s="168" t="s">
        <v>73</v>
      </c>
      <c r="AC7" s="168" t="s">
        <v>74</v>
      </c>
      <c r="AD7" s="168" t="s">
        <v>75</v>
      </c>
      <c r="AE7" s="168" t="s">
        <v>76</v>
      </c>
      <c r="AF7" s="168" t="s">
        <v>77</v>
      </c>
      <c r="AG7" s="168" t="s">
        <v>78</v>
      </c>
      <c r="AH7" s="168" t="s">
        <v>79</v>
      </c>
      <c r="AI7" s="168" t="s">
        <v>80</v>
      </c>
      <c r="AJ7" s="168" t="s">
        <v>81</v>
      </c>
      <c r="AK7" s="168" t="s">
        <v>82</v>
      </c>
      <c r="AL7" s="168" t="s">
        <v>83</v>
      </c>
      <c r="AM7" s="168" t="s">
        <v>84</v>
      </c>
      <c r="AN7" s="168" t="s">
        <v>85</v>
      </c>
      <c r="AO7" s="168" t="s">
        <v>86</v>
      </c>
      <c r="AP7" s="168" t="s">
        <v>87</v>
      </c>
      <c r="AQ7" s="168" t="s">
        <v>88</v>
      </c>
      <c r="AR7" s="168" t="s">
        <v>89</v>
      </c>
      <c r="AS7" s="168" t="s">
        <v>90</v>
      </c>
      <c r="AT7" s="168" t="s">
        <v>91</v>
      </c>
      <c r="AU7" s="168" t="s">
        <v>92</v>
      </c>
      <c r="AV7" s="168" t="s">
        <v>93</v>
      </c>
      <c r="AW7" s="168" t="s">
        <v>94</v>
      </c>
      <c r="AX7" s="168" t="s">
        <v>95</v>
      </c>
      <c r="AY7" s="168" t="s">
        <v>96</v>
      </c>
      <c r="AZ7" s="168" t="s">
        <v>97</v>
      </c>
      <c r="BA7" s="168" t="s">
        <v>8</v>
      </c>
      <c r="BB7" s="168" t="s">
        <v>98</v>
      </c>
      <c r="BC7" s="168" t="s">
        <v>99</v>
      </c>
      <c r="BD7" s="168" t="s">
        <v>100</v>
      </c>
      <c r="BE7" s="168" t="s">
        <v>101</v>
      </c>
      <c r="BF7" s="168" t="s">
        <v>102</v>
      </c>
      <c r="BG7" s="168" t="s">
        <v>103</v>
      </c>
      <c r="BH7" s="168" t="s">
        <v>104</v>
      </c>
      <c r="BI7" s="168" t="s">
        <v>105</v>
      </c>
      <c r="BJ7" s="168" t="s">
        <v>106</v>
      </c>
      <c r="BK7" s="168" t="s">
        <v>107</v>
      </c>
      <c r="BL7" s="168" t="s">
        <v>108</v>
      </c>
      <c r="BM7" s="168" t="s">
        <v>109</v>
      </c>
      <c r="BN7" s="168" t="s">
        <v>110</v>
      </c>
      <c r="BO7" s="168" t="s">
        <v>111</v>
      </c>
      <c r="BP7" s="168" t="s">
        <v>112</v>
      </c>
      <c r="BQ7" s="168" t="s">
        <v>113</v>
      </c>
      <c r="BR7" s="168" t="s">
        <v>114</v>
      </c>
      <c r="BS7" s="168" t="s">
        <v>115</v>
      </c>
      <c r="BT7" s="19" t="s">
        <v>49</v>
      </c>
      <c r="BV7" s="31" t="s">
        <v>116</v>
      </c>
      <c r="BW7" s="7"/>
      <c r="BX7" s="7"/>
      <c r="BY7" s="7"/>
      <c r="BZ7" s="7"/>
      <c r="CA7" s="7"/>
      <c r="CB7" s="7"/>
      <c r="CC7" s="7"/>
      <c r="CD7" s="8"/>
    </row>
    <row r="8" spans="1:82" x14ac:dyDescent="0.25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172">
        <f>SUM(D8:BS8)</f>
        <v>0</v>
      </c>
      <c r="BV8" s="9"/>
      <c r="BW8" s="1" t="s">
        <v>233</v>
      </c>
      <c r="BX8" s="1"/>
      <c r="BY8" s="1"/>
      <c r="BZ8" s="1"/>
      <c r="CA8" s="1"/>
      <c r="CB8" s="1"/>
      <c r="CC8" s="1"/>
      <c r="CD8" s="10"/>
    </row>
    <row r="9" spans="1:82" x14ac:dyDescent="0.25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173">
        <f t="shared" ref="BT9:BT72" si="0">SUM(D9:BS9)</f>
        <v>0</v>
      </c>
      <c r="BV9" s="9"/>
      <c r="BW9" s="1" t="str">
        <f>"Please enter projected member months by County &amp; Plan ID for "&amp;Instructions!$L$3&amp;" Plan Year."</f>
        <v>Please enter projected member months by County &amp; Plan ID for 2023 Plan Year.</v>
      </c>
      <c r="BX9" s="1"/>
      <c r="BY9" s="1"/>
      <c r="BZ9" s="1"/>
      <c r="CA9" s="1"/>
      <c r="CB9" s="1"/>
      <c r="CC9" s="1"/>
      <c r="CD9" s="10"/>
    </row>
    <row r="10" spans="1:82" x14ac:dyDescent="0.25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173">
        <f t="shared" si="0"/>
        <v>0</v>
      </c>
      <c r="BV10" s="9"/>
      <c r="BW10" s="1" t="s">
        <v>234</v>
      </c>
      <c r="BX10" s="1"/>
      <c r="BY10" s="1"/>
      <c r="BZ10" s="1"/>
      <c r="CA10" s="1"/>
      <c r="CB10" s="1"/>
      <c r="CC10" s="1"/>
      <c r="CD10" s="10"/>
    </row>
    <row r="11" spans="1:82" x14ac:dyDescent="0.25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173">
        <f t="shared" si="0"/>
        <v>0</v>
      </c>
      <c r="BV11" s="9"/>
      <c r="BW11" s="3" t="s">
        <v>235</v>
      </c>
      <c r="BX11" s="1"/>
      <c r="BY11" s="1"/>
      <c r="BZ11" s="1"/>
      <c r="CA11" s="1"/>
      <c r="CB11" s="1"/>
      <c r="CC11" s="1"/>
      <c r="CD11" s="10"/>
    </row>
    <row r="12" spans="1:82" x14ac:dyDescent="0.25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173">
        <f t="shared" si="0"/>
        <v>0</v>
      </c>
      <c r="BV12" s="9"/>
      <c r="BW12" s="3" t="s">
        <v>256</v>
      </c>
      <c r="BX12" s="1"/>
      <c r="BY12" s="1"/>
      <c r="BZ12" s="1"/>
      <c r="CA12" s="1"/>
      <c r="CB12" s="1"/>
      <c r="CC12" s="1"/>
      <c r="CD12" s="10"/>
    </row>
    <row r="13" spans="1:82" ht="15.75" thickBot="1" x14ac:dyDescent="0.3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173">
        <f t="shared" si="0"/>
        <v>0</v>
      </c>
      <c r="BV13" s="11"/>
      <c r="BW13" s="12" t="s">
        <v>258</v>
      </c>
      <c r="BX13" s="12"/>
      <c r="BY13" s="12"/>
      <c r="BZ13" s="12"/>
      <c r="CA13" s="12"/>
      <c r="CB13" s="12"/>
      <c r="CC13" s="12"/>
      <c r="CD13" s="13"/>
    </row>
    <row r="14" spans="1:82" x14ac:dyDescent="0.25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173">
        <f t="shared" si="0"/>
        <v>0</v>
      </c>
    </row>
    <row r="15" spans="1:82" x14ac:dyDescent="0.25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173">
        <f t="shared" si="0"/>
        <v>0</v>
      </c>
      <c r="BW15" s="113" t="s">
        <v>169</v>
      </c>
      <c r="BX15" s="105">
        <f>'Quarterly Experience Exhibit'!$D$26-'Projected Membership'!$BT$317</f>
        <v>0</v>
      </c>
    </row>
    <row r="16" spans="1:82" x14ac:dyDescent="0.25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173">
        <f t="shared" si="0"/>
        <v>0</v>
      </c>
    </row>
    <row r="17" spans="3:72" x14ac:dyDescent="0.25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173">
        <f t="shared" si="0"/>
        <v>0</v>
      </c>
    </row>
    <row r="18" spans="3:72" x14ac:dyDescent="0.25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173">
        <f t="shared" si="0"/>
        <v>0</v>
      </c>
    </row>
    <row r="19" spans="3:72" x14ac:dyDescent="0.25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173">
        <f t="shared" si="0"/>
        <v>0</v>
      </c>
    </row>
    <row r="20" spans="3:72" x14ac:dyDescent="0.2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73">
        <f t="shared" si="0"/>
        <v>0</v>
      </c>
    </row>
    <row r="21" spans="3:72" x14ac:dyDescent="0.2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173">
        <f t="shared" si="0"/>
        <v>0</v>
      </c>
    </row>
    <row r="22" spans="3:72" x14ac:dyDescent="0.2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173">
        <f t="shared" si="0"/>
        <v>0</v>
      </c>
    </row>
    <row r="23" spans="3:72" x14ac:dyDescent="0.2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173">
        <f t="shared" si="0"/>
        <v>0</v>
      </c>
    </row>
    <row r="24" spans="3:72" x14ac:dyDescent="0.2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173">
        <f t="shared" si="0"/>
        <v>0</v>
      </c>
    </row>
    <row r="25" spans="3:72" x14ac:dyDescent="0.2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173">
        <f t="shared" si="0"/>
        <v>0</v>
      </c>
    </row>
    <row r="26" spans="3:72" x14ac:dyDescent="0.2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173">
        <f t="shared" si="0"/>
        <v>0</v>
      </c>
    </row>
    <row r="27" spans="3:72" x14ac:dyDescent="0.2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173">
        <f t="shared" si="0"/>
        <v>0</v>
      </c>
    </row>
    <row r="28" spans="3:72" x14ac:dyDescent="0.2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173">
        <f t="shared" si="0"/>
        <v>0</v>
      </c>
    </row>
    <row r="29" spans="3:72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173">
        <f t="shared" si="0"/>
        <v>0</v>
      </c>
    </row>
    <row r="30" spans="3:72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173">
        <f t="shared" si="0"/>
        <v>0</v>
      </c>
    </row>
    <row r="31" spans="3:72" x14ac:dyDescent="0.2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173">
        <f t="shared" si="0"/>
        <v>0</v>
      </c>
    </row>
    <row r="32" spans="3:72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173">
        <f t="shared" si="0"/>
        <v>0</v>
      </c>
    </row>
    <row r="33" spans="3:72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173">
        <f t="shared" si="0"/>
        <v>0</v>
      </c>
    </row>
    <row r="34" spans="3:72" x14ac:dyDescent="0.25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173">
        <f t="shared" si="0"/>
        <v>0</v>
      </c>
    </row>
    <row r="35" spans="3:72" x14ac:dyDescent="0.2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173">
        <f t="shared" si="0"/>
        <v>0</v>
      </c>
    </row>
    <row r="36" spans="3:72" x14ac:dyDescent="0.2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173">
        <f t="shared" si="0"/>
        <v>0</v>
      </c>
    </row>
    <row r="37" spans="3:72" x14ac:dyDescent="0.2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173">
        <f t="shared" si="0"/>
        <v>0</v>
      </c>
    </row>
    <row r="38" spans="3:72" x14ac:dyDescent="0.2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173">
        <f t="shared" si="0"/>
        <v>0</v>
      </c>
    </row>
    <row r="39" spans="3:72" x14ac:dyDescent="0.2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173">
        <f t="shared" si="0"/>
        <v>0</v>
      </c>
    </row>
    <row r="40" spans="3:72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173">
        <f t="shared" si="0"/>
        <v>0</v>
      </c>
    </row>
    <row r="41" spans="3:72" x14ac:dyDescent="0.25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173">
        <f t="shared" si="0"/>
        <v>0</v>
      </c>
    </row>
    <row r="42" spans="3:72" x14ac:dyDescent="0.2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173">
        <f t="shared" si="0"/>
        <v>0</v>
      </c>
    </row>
    <row r="43" spans="3:72" x14ac:dyDescent="0.25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173">
        <f t="shared" si="0"/>
        <v>0</v>
      </c>
    </row>
    <row r="44" spans="3:72" x14ac:dyDescent="0.2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173">
        <f t="shared" si="0"/>
        <v>0</v>
      </c>
    </row>
    <row r="45" spans="3:72" x14ac:dyDescent="0.2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173">
        <f t="shared" si="0"/>
        <v>0</v>
      </c>
    </row>
    <row r="46" spans="3:72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173">
        <f t="shared" si="0"/>
        <v>0</v>
      </c>
    </row>
    <row r="47" spans="3:72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173">
        <f t="shared" si="0"/>
        <v>0</v>
      </c>
    </row>
    <row r="48" spans="3:72" x14ac:dyDescent="0.25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173">
        <f t="shared" si="0"/>
        <v>0</v>
      </c>
    </row>
    <row r="49" spans="3:72" x14ac:dyDescent="0.25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173">
        <f t="shared" si="0"/>
        <v>0</v>
      </c>
    </row>
    <row r="50" spans="3:72" x14ac:dyDescent="0.25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173">
        <f t="shared" si="0"/>
        <v>0</v>
      </c>
    </row>
    <row r="51" spans="3:72" x14ac:dyDescent="0.2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173">
        <f t="shared" si="0"/>
        <v>0</v>
      </c>
    </row>
    <row r="52" spans="3:72" x14ac:dyDescent="0.25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173">
        <f t="shared" si="0"/>
        <v>0</v>
      </c>
    </row>
    <row r="53" spans="3:72" x14ac:dyDescent="0.25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173">
        <f t="shared" si="0"/>
        <v>0</v>
      </c>
    </row>
    <row r="54" spans="3:72" x14ac:dyDescent="0.25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173">
        <f t="shared" si="0"/>
        <v>0</v>
      </c>
    </row>
    <row r="55" spans="3:72" x14ac:dyDescent="0.25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173">
        <f t="shared" si="0"/>
        <v>0</v>
      </c>
    </row>
    <row r="56" spans="3:72" x14ac:dyDescent="0.25"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173">
        <f t="shared" si="0"/>
        <v>0</v>
      </c>
    </row>
    <row r="57" spans="3:72" x14ac:dyDescent="0.25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173">
        <f t="shared" si="0"/>
        <v>0</v>
      </c>
    </row>
    <row r="58" spans="3:72" x14ac:dyDescent="0.25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173">
        <f t="shared" si="0"/>
        <v>0</v>
      </c>
    </row>
    <row r="59" spans="3:72" x14ac:dyDescent="0.25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173">
        <f t="shared" si="0"/>
        <v>0</v>
      </c>
    </row>
    <row r="60" spans="3:72" x14ac:dyDescent="0.2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173">
        <f t="shared" si="0"/>
        <v>0</v>
      </c>
    </row>
    <row r="61" spans="3:72" x14ac:dyDescent="0.25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173">
        <f t="shared" si="0"/>
        <v>0</v>
      </c>
    </row>
    <row r="62" spans="3:72" x14ac:dyDescent="0.25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173">
        <f t="shared" si="0"/>
        <v>0</v>
      </c>
    </row>
    <row r="63" spans="3:72" x14ac:dyDescent="0.25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173">
        <f t="shared" si="0"/>
        <v>0</v>
      </c>
    </row>
    <row r="64" spans="3:72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173">
        <f t="shared" si="0"/>
        <v>0</v>
      </c>
    </row>
    <row r="65" spans="3:72" x14ac:dyDescent="0.25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173">
        <f t="shared" si="0"/>
        <v>0</v>
      </c>
    </row>
    <row r="66" spans="3:72" x14ac:dyDescent="0.25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173">
        <f t="shared" si="0"/>
        <v>0</v>
      </c>
    </row>
    <row r="67" spans="3:72" x14ac:dyDescent="0.25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173">
        <f t="shared" si="0"/>
        <v>0</v>
      </c>
    </row>
    <row r="68" spans="3:72" x14ac:dyDescent="0.25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173">
        <f t="shared" si="0"/>
        <v>0</v>
      </c>
    </row>
    <row r="69" spans="3:72" x14ac:dyDescent="0.2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173">
        <f t="shared" si="0"/>
        <v>0</v>
      </c>
    </row>
    <row r="70" spans="3:72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173">
        <f t="shared" si="0"/>
        <v>0</v>
      </c>
    </row>
    <row r="71" spans="3:72" x14ac:dyDescent="0.25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173">
        <f t="shared" si="0"/>
        <v>0</v>
      </c>
    </row>
    <row r="72" spans="3:72" x14ac:dyDescent="0.25"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173">
        <f t="shared" si="0"/>
        <v>0</v>
      </c>
    </row>
    <row r="73" spans="3:72" x14ac:dyDescent="0.25"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173">
        <f t="shared" ref="BT73:BT145" si="1">SUM(D73:BS73)</f>
        <v>0</v>
      </c>
    </row>
    <row r="74" spans="3:72" x14ac:dyDescent="0.25"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173">
        <f t="shared" si="1"/>
        <v>0</v>
      </c>
    </row>
    <row r="75" spans="3:72" x14ac:dyDescent="0.25"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173">
        <f t="shared" si="1"/>
        <v>0</v>
      </c>
    </row>
    <row r="76" spans="3:72" x14ac:dyDescent="0.25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173">
        <f t="shared" si="1"/>
        <v>0</v>
      </c>
    </row>
    <row r="77" spans="3:72" x14ac:dyDescent="0.25"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173">
        <f t="shared" si="1"/>
        <v>0</v>
      </c>
    </row>
    <row r="78" spans="3:72" x14ac:dyDescent="0.25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173">
        <f t="shared" si="1"/>
        <v>0</v>
      </c>
    </row>
    <row r="79" spans="3:72" x14ac:dyDescent="0.25"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173">
        <f t="shared" si="1"/>
        <v>0</v>
      </c>
    </row>
    <row r="80" spans="3:72" x14ac:dyDescent="0.25"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173">
        <f t="shared" si="1"/>
        <v>0</v>
      </c>
    </row>
    <row r="81" spans="3:72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173">
        <f t="shared" si="1"/>
        <v>0</v>
      </c>
    </row>
    <row r="82" spans="3:72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173">
        <f t="shared" si="1"/>
        <v>0</v>
      </c>
    </row>
    <row r="83" spans="3:72" x14ac:dyDescent="0.2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173">
        <f t="shared" si="1"/>
        <v>0</v>
      </c>
    </row>
    <row r="84" spans="3:72" x14ac:dyDescent="0.2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173">
        <f t="shared" si="1"/>
        <v>0</v>
      </c>
    </row>
    <row r="85" spans="3:72" x14ac:dyDescent="0.2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173">
        <f t="shared" si="1"/>
        <v>0</v>
      </c>
    </row>
    <row r="86" spans="3:72" x14ac:dyDescent="0.2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173">
        <f t="shared" si="1"/>
        <v>0</v>
      </c>
    </row>
    <row r="87" spans="3:72" x14ac:dyDescent="0.2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173">
        <f t="shared" si="1"/>
        <v>0</v>
      </c>
    </row>
    <row r="88" spans="3:72" x14ac:dyDescent="0.2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173">
        <f t="shared" si="1"/>
        <v>0</v>
      </c>
    </row>
    <row r="89" spans="3:72" x14ac:dyDescent="0.2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173">
        <f t="shared" si="1"/>
        <v>0</v>
      </c>
    </row>
    <row r="90" spans="3:72" x14ac:dyDescent="0.2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173">
        <f t="shared" si="1"/>
        <v>0</v>
      </c>
    </row>
    <row r="91" spans="3:72" x14ac:dyDescent="0.2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173">
        <f t="shared" si="1"/>
        <v>0</v>
      </c>
    </row>
    <row r="92" spans="3:72" x14ac:dyDescent="0.2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173">
        <f t="shared" si="1"/>
        <v>0</v>
      </c>
    </row>
    <row r="93" spans="3:72" x14ac:dyDescent="0.2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173">
        <f t="shared" si="1"/>
        <v>0</v>
      </c>
    </row>
    <row r="94" spans="3:72" x14ac:dyDescent="0.2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173">
        <f t="shared" si="1"/>
        <v>0</v>
      </c>
    </row>
    <row r="95" spans="3:72" x14ac:dyDescent="0.2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173">
        <f t="shared" si="1"/>
        <v>0</v>
      </c>
    </row>
    <row r="96" spans="3:72" x14ac:dyDescent="0.2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173">
        <f t="shared" si="1"/>
        <v>0</v>
      </c>
    </row>
    <row r="97" spans="3:72" x14ac:dyDescent="0.2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173">
        <f t="shared" si="1"/>
        <v>0</v>
      </c>
    </row>
    <row r="98" spans="3:72" x14ac:dyDescent="0.2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173">
        <f t="shared" si="1"/>
        <v>0</v>
      </c>
    </row>
    <row r="99" spans="3:72" x14ac:dyDescent="0.2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173">
        <f t="shared" si="1"/>
        <v>0</v>
      </c>
    </row>
    <row r="100" spans="3:72" x14ac:dyDescent="0.2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173">
        <f t="shared" si="1"/>
        <v>0</v>
      </c>
    </row>
    <row r="101" spans="3:72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173">
        <f t="shared" si="1"/>
        <v>0</v>
      </c>
    </row>
    <row r="102" spans="3:72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173">
        <f t="shared" si="1"/>
        <v>0</v>
      </c>
    </row>
    <row r="103" spans="3:72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173">
        <f t="shared" si="1"/>
        <v>0</v>
      </c>
    </row>
    <row r="104" spans="3:72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173">
        <f t="shared" si="1"/>
        <v>0</v>
      </c>
    </row>
    <row r="105" spans="3:72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173">
        <f t="shared" si="1"/>
        <v>0</v>
      </c>
    </row>
    <row r="106" spans="3:72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173">
        <f t="shared" si="1"/>
        <v>0</v>
      </c>
    </row>
    <row r="107" spans="3:72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173">
        <f t="shared" si="1"/>
        <v>0</v>
      </c>
    </row>
    <row r="108" spans="3:7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173">
        <f t="shared" si="1"/>
        <v>0</v>
      </c>
    </row>
    <row r="109" spans="3:72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173">
        <f t="shared" si="1"/>
        <v>0</v>
      </c>
    </row>
    <row r="110" spans="3:72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173">
        <f t="shared" si="1"/>
        <v>0</v>
      </c>
    </row>
    <row r="111" spans="3:72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173">
        <f t="shared" si="1"/>
        <v>0</v>
      </c>
    </row>
    <row r="112" spans="3:72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173">
        <f t="shared" si="1"/>
        <v>0</v>
      </c>
    </row>
    <row r="113" spans="3:72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173">
        <f t="shared" si="1"/>
        <v>0</v>
      </c>
    </row>
    <row r="114" spans="3:72" x14ac:dyDescent="0.2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173">
        <f t="shared" si="1"/>
        <v>0</v>
      </c>
    </row>
    <row r="115" spans="3:72" x14ac:dyDescent="0.2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173">
        <f t="shared" si="1"/>
        <v>0</v>
      </c>
    </row>
    <row r="116" spans="3:72" x14ac:dyDescent="0.2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173">
        <f t="shared" si="1"/>
        <v>0</v>
      </c>
    </row>
    <row r="117" spans="3:72" hidden="1" x14ac:dyDescent="0.2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173">
        <f t="shared" si="1"/>
        <v>0</v>
      </c>
    </row>
    <row r="118" spans="3:72" hidden="1" x14ac:dyDescent="0.2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173">
        <f t="shared" si="1"/>
        <v>0</v>
      </c>
    </row>
    <row r="119" spans="3:72" hidden="1" x14ac:dyDescent="0.2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173">
        <f t="shared" si="1"/>
        <v>0</v>
      </c>
    </row>
    <row r="120" spans="3:72" hidden="1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173">
        <f t="shared" si="1"/>
        <v>0</v>
      </c>
    </row>
    <row r="121" spans="3:72" hidden="1" x14ac:dyDescent="0.2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173">
        <f t="shared" si="1"/>
        <v>0</v>
      </c>
    </row>
    <row r="122" spans="3:72" hidden="1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173">
        <f t="shared" si="1"/>
        <v>0</v>
      </c>
    </row>
    <row r="123" spans="3:72" hidden="1" x14ac:dyDescent="0.2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173">
        <f t="shared" si="1"/>
        <v>0</v>
      </c>
    </row>
    <row r="124" spans="3:72" hidden="1" x14ac:dyDescent="0.2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173">
        <f t="shared" si="1"/>
        <v>0</v>
      </c>
    </row>
    <row r="125" spans="3:72" hidden="1" x14ac:dyDescent="0.2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173">
        <f t="shared" si="1"/>
        <v>0</v>
      </c>
    </row>
    <row r="126" spans="3:72" hidden="1" x14ac:dyDescent="0.2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173">
        <f t="shared" si="1"/>
        <v>0</v>
      </c>
    </row>
    <row r="127" spans="3:72" hidden="1" x14ac:dyDescent="0.2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173">
        <f t="shared" si="1"/>
        <v>0</v>
      </c>
    </row>
    <row r="128" spans="3:72" hidden="1" x14ac:dyDescent="0.2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173">
        <f t="shared" si="1"/>
        <v>0</v>
      </c>
    </row>
    <row r="129" spans="3:72" hidden="1" x14ac:dyDescent="0.2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173">
        <f t="shared" si="1"/>
        <v>0</v>
      </c>
    </row>
    <row r="130" spans="3:72" hidden="1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173">
        <f t="shared" si="1"/>
        <v>0</v>
      </c>
    </row>
    <row r="131" spans="3:72" hidden="1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173">
        <f t="shared" si="1"/>
        <v>0</v>
      </c>
    </row>
    <row r="132" spans="3:72" hidden="1" x14ac:dyDescent="0.2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173">
        <f t="shared" si="1"/>
        <v>0</v>
      </c>
    </row>
    <row r="133" spans="3:72" hidden="1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173">
        <f t="shared" si="1"/>
        <v>0</v>
      </c>
    </row>
    <row r="134" spans="3:72" hidden="1" x14ac:dyDescent="0.2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173">
        <f t="shared" si="1"/>
        <v>0</v>
      </c>
    </row>
    <row r="135" spans="3:72" hidden="1" x14ac:dyDescent="0.2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173">
        <f t="shared" si="1"/>
        <v>0</v>
      </c>
    </row>
    <row r="136" spans="3:72" hidden="1" x14ac:dyDescent="0.2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173">
        <f t="shared" si="1"/>
        <v>0</v>
      </c>
    </row>
    <row r="137" spans="3:72" hidden="1" x14ac:dyDescent="0.2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173">
        <f t="shared" si="1"/>
        <v>0</v>
      </c>
    </row>
    <row r="138" spans="3:72" hidden="1" x14ac:dyDescent="0.2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173">
        <f t="shared" si="1"/>
        <v>0</v>
      </c>
    </row>
    <row r="139" spans="3:72" hidden="1" x14ac:dyDescent="0.2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173">
        <f t="shared" si="1"/>
        <v>0</v>
      </c>
    </row>
    <row r="140" spans="3:72" hidden="1" x14ac:dyDescent="0.2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173">
        <f t="shared" si="1"/>
        <v>0</v>
      </c>
    </row>
    <row r="141" spans="3:72" hidden="1" x14ac:dyDescent="0.2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173">
        <f t="shared" si="1"/>
        <v>0</v>
      </c>
    </row>
    <row r="142" spans="3:72" hidden="1" x14ac:dyDescent="0.2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173">
        <f t="shared" si="1"/>
        <v>0</v>
      </c>
    </row>
    <row r="143" spans="3:72" hidden="1" x14ac:dyDescent="0.2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173">
        <f t="shared" si="1"/>
        <v>0</v>
      </c>
    </row>
    <row r="144" spans="3:72" hidden="1" x14ac:dyDescent="0.2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173">
        <f t="shared" si="1"/>
        <v>0</v>
      </c>
    </row>
    <row r="145" spans="3:72" hidden="1" x14ac:dyDescent="0.25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173">
        <f t="shared" si="1"/>
        <v>0</v>
      </c>
    </row>
    <row r="146" spans="3:72" hidden="1" x14ac:dyDescent="0.25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173">
        <f t="shared" ref="BT146:BT209" si="2">SUM(D146:BS146)</f>
        <v>0</v>
      </c>
    </row>
    <row r="147" spans="3:72" hidden="1" x14ac:dyDescent="0.25"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173">
        <f t="shared" si="2"/>
        <v>0</v>
      </c>
    </row>
    <row r="148" spans="3:72" hidden="1" x14ac:dyDescent="0.25"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173">
        <f t="shared" si="2"/>
        <v>0</v>
      </c>
    </row>
    <row r="149" spans="3:72" hidden="1" x14ac:dyDescent="0.25"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173">
        <f t="shared" si="2"/>
        <v>0</v>
      </c>
    </row>
    <row r="150" spans="3:72" hidden="1" x14ac:dyDescent="0.25"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173">
        <f t="shared" si="2"/>
        <v>0</v>
      </c>
    </row>
    <row r="151" spans="3:72" hidden="1" x14ac:dyDescent="0.25"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173">
        <f t="shared" si="2"/>
        <v>0</v>
      </c>
    </row>
    <row r="152" spans="3:72" hidden="1" x14ac:dyDescent="0.25"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173">
        <f t="shared" si="2"/>
        <v>0</v>
      </c>
    </row>
    <row r="153" spans="3:72" hidden="1" x14ac:dyDescent="0.25"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173">
        <f t="shared" si="2"/>
        <v>0</v>
      </c>
    </row>
    <row r="154" spans="3:72" hidden="1" x14ac:dyDescent="0.25"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173">
        <f t="shared" si="2"/>
        <v>0</v>
      </c>
    </row>
    <row r="155" spans="3:72" hidden="1" x14ac:dyDescent="0.25"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173">
        <f t="shared" si="2"/>
        <v>0</v>
      </c>
    </row>
    <row r="156" spans="3:72" hidden="1" x14ac:dyDescent="0.25"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173">
        <f t="shared" si="2"/>
        <v>0</v>
      </c>
    </row>
    <row r="157" spans="3:72" hidden="1" x14ac:dyDescent="0.25"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173">
        <f t="shared" si="2"/>
        <v>0</v>
      </c>
    </row>
    <row r="158" spans="3:72" hidden="1" x14ac:dyDescent="0.25"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173">
        <f t="shared" si="2"/>
        <v>0</v>
      </c>
    </row>
    <row r="159" spans="3:72" hidden="1" x14ac:dyDescent="0.25"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173">
        <f t="shared" si="2"/>
        <v>0</v>
      </c>
    </row>
    <row r="160" spans="3:72" hidden="1" x14ac:dyDescent="0.25"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173">
        <f t="shared" si="2"/>
        <v>0</v>
      </c>
    </row>
    <row r="161" spans="3:72" hidden="1" x14ac:dyDescent="0.25"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173">
        <f t="shared" si="2"/>
        <v>0</v>
      </c>
    </row>
    <row r="162" spans="3:72" hidden="1" x14ac:dyDescent="0.25"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173">
        <f t="shared" si="2"/>
        <v>0</v>
      </c>
    </row>
    <row r="163" spans="3:72" hidden="1" x14ac:dyDescent="0.25"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173">
        <f t="shared" si="2"/>
        <v>0</v>
      </c>
    </row>
    <row r="164" spans="3:72" hidden="1" x14ac:dyDescent="0.25"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173">
        <f t="shared" si="2"/>
        <v>0</v>
      </c>
    </row>
    <row r="165" spans="3:72" hidden="1" x14ac:dyDescent="0.25"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173">
        <f t="shared" si="2"/>
        <v>0</v>
      </c>
    </row>
    <row r="166" spans="3:72" hidden="1" x14ac:dyDescent="0.25"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173">
        <f t="shared" si="2"/>
        <v>0</v>
      </c>
    </row>
    <row r="167" spans="3:72" hidden="1" x14ac:dyDescent="0.25"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173">
        <f t="shared" si="2"/>
        <v>0</v>
      </c>
    </row>
    <row r="168" spans="3:72" hidden="1" x14ac:dyDescent="0.25"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173">
        <f t="shared" si="2"/>
        <v>0</v>
      </c>
    </row>
    <row r="169" spans="3:72" hidden="1" x14ac:dyDescent="0.25"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173">
        <f t="shared" si="2"/>
        <v>0</v>
      </c>
    </row>
    <row r="170" spans="3:72" hidden="1" x14ac:dyDescent="0.25"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173">
        <f t="shared" si="2"/>
        <v>0</v>
      </c>
    </row>
    <row r="171" spans="3:72" hidden="1" x14ac:dyDescent="0.25"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173">
        <f t="shared" si="2"/>
        <v>0</v>
      </c>
    </row>
    <row r="172" spans="3:72" hidden="1" x14ac:dyDescent="0.25"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173">
        <f t="shared" si="2"/>
        <v>0</v>
      </c>
    </row>
    <row r="173" spans="3:72" hidden="1" x14ac:dyDescent="0.25"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173">
        <f t="shared" si="2"/>
        <v>0</v>
      </c>
    </row>
    <row r="174" spans="3:72" hidden="1" x14ac:dyDescent="0.25"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173">
        <f t="shared" si="2"/>
        <v>0</v>
      </c>
    </row>
    <row r="175" spans="3:72" hidden="1" x14ac:dyDescent="0.25"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173">
        <f t="shared" si="2"/>
        <v>0</v>
      </c>
    </row>
    <row r="176" spans="3:72" hidden="1" x14ac:dyDescent="0.25"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173">
        <f t="shared" si="2"/>
        <v>0</v>
      </c>
    </row>
    <row r="177" spans="3:72" hidden="1" x14ac:dyDescent="0.25"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173">
        <f t="shared" si="2"/>
        <v>0</v>
      </c>
    </row>
    <row r="178" spans="3:72" hidden="1" x14ac:dyDescent="0.25"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173">
        <f t="shared" si="2"/>
        <v>0</v>
      </c>
    </row>
    <row r="179" spans="3:72" hidden="1" x14ac:dyDescent="0.25"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173">
        <f t="shared" si="2"/>
        <v>0</v>
      </c>
    </row>
    <row r="180" spans="3:72" hidden="1" x14ac:dyDescent="0.25"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173">
        <f t="shared" si="2"/>
        <v>0</v>
      </c>
    </row>
    <row r="181" spans="3:72" hidden="1" x14ac:dyDescent="0.25"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173">
        <f t="shared" si="2"/>
        <v>0</v>
      </c>
    </row>
    <row r="182" spans="3:72" hidden="1" x14ac:dyDescent="0.25"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173">
        <f t="shared" si="2"/>
        <v>0</v>
      </c>
    </row>
    <row r="183" spans="3:72" hidden="1" x14ac:dyDescent="0.25"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173">
        <f t="shared" si="2"/>
        <v>0</v>
      </c>
    </row>
    <row r="184" spans="3:72" hidden="1" x14ac:dyDescent="0.25"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173">
        <f t="shared" si="2"/>
        <v>0</v>
      </c>
    </row>
    <row r="185" spans="3:72" hidden="1" x14ac:dyDescent="0.25"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173">
        <f t="shared" si="2"/>
        <v>0</v>
      </c>
    </row>
    <row r="186" spans="3:72" hidden="1" x14ac:dyDescent="0.25"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173">
        <f t="shared" si="2"/>
        <v>0</v>
      </c>
    </row>
    <row r="187" spans="3:72" hidden="1" x14ac:dyDescent="0.25"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173">
        <f t="shared" si="2"/>
        <v>0</v>
      </c>
    </row>
    <row r="188" spans="3:72" hidden="1" x14ac:dyDescent="0.25"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173">
        <f t="shared" si="2"/>
        <v>0</v>
      </c>
    </row>
    <row r="189" spans="3:72" hidden="1" x14ac:dyDescent="0.25"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173">
        <f t="shared" si="2"/>
        <v>0</v>
      </c>
    </row>
    <row r="190" spans="3:72" hidden="1" x14ac:dyDescent="0.25"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173">
        <f t="shared" si="2"/>
        <v>0</v>
      </c>
    </row>
    <row r="191" spans="3:72" hidden="1" x14ac:dyDescent="0.25"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173">
        <f t="shared" si="2"/>
        <v>0</v>
      </c>
    </row>
    <row r="192" spans="3:72" hidden="1" x14ac:dyDescent="0.25"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173">
        <f t="shared" si="2"/>
        <v>0</v>
      </c>
    </row>
    <row r="193" spans="3:72" hidden="1" x14ac:dyDescent="0.25"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173">
        <f t="shared" si="2"/>
        <v>0</v>
      </c>
    </row>
    <row r="194" spans="3:72" hidden="1" x14ac:dyDescent="0.25"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173">
        <f t="shared" si="2"/>
        <v>0</v>
      </c>
    </row>
    <row r="195" spans="3:72" hidden="1" x14ac:dyDescent="0.25"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173">
        <f t="shared" si="2"/>
        <v>0</v>
      </c>
    </row>
    <row r="196" spans="3:72" hidden="1" x14ac:dyDescent="0.25"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173">
        <f t="shared" si="2"/>
        <v>0</v>
      </c>
    </row>
    <row r="197" spans="3:72" hidden="1" x14ac:dyDescent="0.25"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173">
        <f t="shared" si="2"/>
        <v>0</v>
      </c>
    </row>
    <row r="198" spans="3:72" hidden="1" x14ac:dyDescent="0.25"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173">
        <f t="shared" si="2"/>
        <v>0</v>
      </c>
    </row>
    <row r="199" spans="3:72" hidden="1" x14ac:dyDescent="0.25"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173">
        <f t="shared" si="2"/>
        <v>0</v>
      </c>
    </row>
    <row r="200" spans="3:72" hidden="1" x14ac:dyDescent="0.25"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173">
        <f t="shared" si="2"/>
        <v>0</v>
      </c>
    </row>
    <row r="201" spans="3:72" hidden="1" x14ac:dyDescent="0.25"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173">
        <f t="shared" si="2"/>
        <v>0</v>
      </c>
    </row>
    <row r="202" spans="3:72" hidden="1" x14ac:dyDescent="0.25"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173">
        <f t="shared" si="2"/>
        <v>0</v>
      </c>
    </row>
    <row r="203" spans="3:72" hidden="1" x14ac:dyDescent="0.25"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173">
        <f t="shared" si="2"/>
        <v>0</v>
      </c>
    </row>
    <row r="204" spans="3:72" hidden="1" x14ac:dyDescent="0.25"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173">
        <f t="shared" si="2"/>
        <v>0</v>
      </c>
    </row>
    <row r="205" spans="3:72" hidden="1" x14ac:dyDescent="0.25"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173">
        <f t="shared" si="2"/>
        <v>0</v>
      </c>
    </row>
    <row r="206" spans="3:72" hidden="1" x14ac:dyDescent="0.25"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173">
        <f t="shared" si="2"/>
        <v>0</v>
      </c>
    </row>
    <row r="207" spans="3:72" hidden="1" x14ac:dyDescent="0.25"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173">
        <f t="shared" si="2"/>
        <v>0</v>
      </c>
    </row>
    <row r="208" spans="3:72" hidden="1" x14ac:dyDescent="0.25"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173">
        <f t="shared" si="2"/>
        <v>0</v>
      </c>
    </row>
    <row r="209" spans="3:72" hidden="1" x14ac:dyDescent="0.25"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173">
        <f t="shared" si="2"/>
        <v>0</v>
      </c>
    </row>
    <row r="210" spans="3:72" hidden="1" x14ac:dyDescent="0.25"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173">
        <f t="shared" ref="BT210:BT273" si="3">SUM(D210:BS210)</f>
        <v>0</v>
      </c>
    </row>
    <row r="211" spans="3:72" hidden="1" x14ac:dyDescent="0.25"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173">
        <f t="shared" si="3"/>
        <v>0</v>
      </c>
    </row>
    <row r="212" spans="3:72" hidden="1" x14ac:dyDescent="0.25"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173">
        <f t="shared" si="3"/>
        <v>0</v>
      </c>
    </row>
    <row r="213" spans="3:72" hidden="1" x14ac:dyDescent="0.25"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173">
        <f t="shared" si="3"/>
        <v>0</v>
      </c>
    </row>
    <row r="214" spans="3:72" hidden="1" x14ac:dyDescent="0.25"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173">
        <f t="shared" si="3"/>
        <v>0</v>
      </c>
    </row>
    <row r="215" spans="3:72" hidden="1" x14ac:dyDescent="0.25"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173">
        <f t="shared" si="3"/>
        <v>0</v>
      </c>
    </row>
    <row r="216" spans="3:72" hidden="1" x14ac:dyDescent="0.25"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173">
        <f t="shared" si="3"/>
        <v>0</v>
      </c>
    </row>
    <row r="217" spans="3:72" hidden="1" x14ac:dyDescent="0.25"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173">
        <f t="shared" si="3"/>
        <v>0</v>
      </c>
    </row>
    <row r="218" spans="3:72" hidden="1" x14ac:dyDescent="0.25"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173">
        <f t="shared" si="3"/>
        <v>0</v>
      </c>
    </row>
    <row r="219" spans="3:72" hidden="1" x14ac:dyDescent="0.25"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173">
        <f t="shared" si="3"/>
        <v>0</v>
      </c>
    </row>
    <row r="220" spans="3:72" hidden="1" x14ac:dyDescent="0.25"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173">
        <f t="shared" si="3"/>
        <v>0</v>
      </c>
    </row>
    <row r="221" spans="3:72" hidden="1" x14ac:dyDescent="0.25"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173">
        <f t="shared" si="3"/>
        <v>0</v>
      </c>
    </row>
    <row r="222" spans="3:72" hidden="1" x14ac:dyDescent="0.25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173">
        <f t="shared" si="3"/>
        <v>0</v>
      </c>
    </row>
    <row r="223" spans="3:72" hidden="1" x14ac:dyDescent="0.25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173">
        <f t="shared" si="3"/>
        <v>0</v>
      </c>
    </row>
    <row r="224" spans="3:72" hidden="1" x14ac:dyDescent="0.25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173">
        <f t="shared" si="3"/>
        <v>0</v>
      </c>
    </row>
    <row r="225" spans="3:72" hidden="1" x14ac:dyDescent="0.25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173">
        <f t="shared" si="3"/>
        <v>0</v>
      </c>
    </row>
    <row r="226" spans="3:72" hidden="1" x14ac:dyDescent="0.25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173">
        <f t="shared" si="3"/>
        <v>0</v>
      </c>
    </row>
    <row r="227" spans="3:72" hidden="1" x14ac:dyDescent="0.25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173">
        <f t="shared" si="3"/>
        <v>0</v>
      </c>
    </row>
    <row r="228" spans="3:72" hidden="1" x14ac:dyDescent="0.25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173">
        <f t="shared" si="3"/>
        <v>0</v>
      </c>
    </row>
    <row r="229" spans="3:72" hidden="1" x14ac:dyDescent="0.25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173">
        <f t="shared" si="3"/>
        <v>0</v>
      </c>
    </row>
    <row r="230" spans="3:72" hidden="1" x14ac:dyDescent="0.25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173">
        <f t="shared" si="3"/>
        <v>0</v>
      </c>
    </row>
    <row r="231" spans="3:72" hidden="1" x14ac:dyDescent="0.25"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173">
        <f t="shared" si="3"/>
        <v>0</v>
      </c>
    </row>
    <row r="232" spans="3:72" hidden="1" x14ac:dyDescent="0.25"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173">
        <f t="shared" si="3"/>
        <v>0</v>
      </c>
    </row>
    <row r="233" spans="3:72" hidden="1" x14ac:dyDescent="0.25"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173">
        <f t="shared" si="3"/>
        <v>0</v>
      </c>
    </row>
    <row r="234" spans="3:72" hidden="1" x14ac:dyDescent="0.25"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173">
        <f t="shared" si="3"/>
        <v>0</v>
      </c>
    </row>
    <row r="235" spans="3:72" hidden="1" x14ac:dyDescent="0.25"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173">
        <f t="shared" si="3"/>
        <v>0</v>
      </c>
    </row>
    <row r="236" spans="3:72" hidden="1" x14ac:dyDescent="0.25"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173">
        <f t="shared" si="3"/>
        <v>0</v>
      </c>
    </row>
    <row r="237" spans="3:72" hidden="1" x14ac:dyDescent="0.25"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173">
        <f t="shared" si="3"/>
        <v>0</v>
      </c>
    </row>
    <row r="238" spans="3:72" hidden="1" x14ac:dyDescent="0.25"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173">
        <f t="shared" si="3"/>
        <v>0</v>
      </c>
    </row>
    <row r="239" spans="3:72" hidden="1" x14ac:dyDescent="0.25"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173">
        <f t="shared" si="3"/>
        <v>0</v>
      </c>
    </row>
    <row r="240" spans="3:72" hidden="1" x14ac:dyDescent="0.25"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173">
        <f t="shared" si="3"/>
        <v>0</v>
      </c>
    </row>
    <row r="241" spans="3:72" hidden="1" x14ac:dyDescent="0.25"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173">
        <f t="shared" si="3"/>
        <v>0</v>
      </c>
    </row>
    <row r="242" spans="3:72" hidden="1" x14ac:dyDescent="0.25"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173">
        <f t="shared" si="3"/>
        <v>0</v>
      </c>
    </row>
    <row r="243" spans="3:72" hidden="1" x14ac:dyDescent="0.25"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173">
        <f t="shared" si="3"/>
        <v>0</v>
      </c>
    </row>
    <row r="244" spans="3:72" hidden="1" x14ac:dyDescent="0.25"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173">
        <f t="shared" si="3"/>
        <v>0</v>
      </c>
    </row>
    <row r="245" spans="3:72" hidden="1" x14ac:dyDescent="0.25"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173">
        <f t="shared" si="3"/>
        <v>0</v>
      </c>
    </row>
    <row r="246" spans="3:72" hidden="1" x14ac:dyDescent="0.25"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173">
        <f t="shared" si="3"/>
        <v>0</v>
      </c>
    </row>
    <row r="247" spans="3:72" hidden="1" x14ac:dyDescent="0.25"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173">
        <f t="shared" si="3"/>
        <v>0</v>
      </c>
    </row>
    <row r="248" spans="3:72" hidden="1" x14ac:dyDescent="0.25"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173">
        <f t="shared" si="3"/>
        <v>0</v>
      </c>
    </row>
    <row r="249" spans="3:72" hidden="1" x14ac:dyDescent="0.25"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173">
        <f t="shared" si="3"/>
        <v>0</v>
      </c>
    </row>
    <row r="250" spans="3:72" hidden="1" x14ac:dyDescent="0.25"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173">
        <f t="shared" si="3"/>
        <v>0</v>
      </c>
    </row>
    <row r="251" spans="3:72" hidden="1" x14ac:dyDescent="0.25"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173">
        <f t="shared" si="3"/>
        <v>0</v>
      </c>
    </row>
    <row r="252" spans="3:72" hidden="1" x14ac:dyDescent="0.25"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173">
        <f t="shared" si="3"/>
        <v>0</v>
      </c>
    </row>
    <row r="253" spans="3:72" hidden="1" x14ac:dyDescent="0.25"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173">
        <f t="shared" si="3"/>
        <v>0</v>
      </c>
    </row>
    <row r="254" spans="3:72" hidden="1" x14ac:dyDescent="0.25"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173">
        <f t="shared" si="3"/>
        <v>0</v>
      </c>
    </row>
    <row r="255" spans="3:72" hidden="1" x14ac:dyDescent="0.25"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173">
        <f t="shared" si="3"/>
        <v>0</v>
      </c>
    </row>
    <row r="256" spans="3:72" hidden="1" x14ac:dyDescent="0.25"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173">
        <f t="shared" si="3"/>
        <v>0</v>
      </c>
    </row>
    <row r="257" spans="3:72" hidden="1" x14ac:dyDescent="0.25"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173">
        <f t="shared" si="3"/>
        <v>0</v>
      </c>
    </row>
    <row r="258" spans="3:72" hidden="1" x14ac:dyDescent="0.25"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173">
        <f t="shared" si="3"/>
        <v>0</v>
      </c>
    </row>
    <row r="259" spans="3:72" hidden="1" x14ac:dyDescent="0.25"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173">
        <f t="shared" si="3"/>
        <v>0</v>
      </c>
    </row>
    <row r="260" spans="3:72" hidden="1" x14ac:dyDescent="0.25"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173">
        <f t="shared" si="3"/>
        <v>0</v>
      </c>
    </row>
    <row r="261" spans="3:72" hidden="1" x14ac:dyDescent="0.25"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173">
        <f t="shared" si="3"/>
        <v>0</v>
      </c>
    </row>
    <row r="262" spans="3:72" hidden="1" x14ac:dyDescent="0.25"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173">
        <f t="shared" si="3"/>
        <v>0</v>
      </c>
    </row>
    <row r="263" spans="3:72" hidden="1" x14ac:dyDescent="0.25"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173">
        <f t="shared" si="3"/>
        <v>0</v>
      </c>
    </row>
    <row r="264" spans="3:72" hidden="1" x14ac:dyDescent="0.25"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173">
        <f t="shared" si="3"/>
        <v>0</v>
      </c>
    </row>
    <row r="265" spans="3:72" hidden="1" x14ac:dyDescent="0.25"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173">
        <f t="shared" si="3"/>
        <v>0</v>
      </c>
    </row>
    <row r="266" spans="3:72" hidden="1" x14ac:dyDescent="0.25"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173">
        <f t="shared" si="3"/>
        <v>0</v>
      </c>
    </row>
    <row r="267" spans="3:72" hidden="1" x14ac:dyDescent="0.25"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173">
        <f t="shared" si="3"/>
        <v>0</v>
      </c>
    </row>
    <row r="268" spans="3:72" hidden="1" x14ac:dyDescent="0.25"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173">
        <f t="shared" si="3"/>
        <v>0</v>
      </c>
    </row>
    <row r="269" spans="3:72" hidden="1" x14ac:dyDescent="0.25"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173">
        <f t="shared" si="3"/>
        <v>0</v>
      </c>
    </row>
    <row r="270" spans="3:72" hidden="1" x14ac:dyDescent="0.25"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173">
        <f t="shared" si="3"/>
        <v>0</v>
      </c>
    </row>
    <row r="271" spans="3:72" hidden="1" x14ac:dyDescent="0.25"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173">
        <f t="shared" si="3"/>
        <v>0</v>
      </c>
    </row>
    <row r="272" spans="3:72" hidden="1" x14ac:dyDescent="0.25"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173">
        <f t="shared" si="3"/>
        <v>0</v>
      </c>
    </row>
    <row r="273" spans="3:72" hidden="1" x14ac:dyDescent="0.25"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173">
        <f t="shared" si="3"/>
        <v>0</v>
      </c>
    </row>
    <row r="274" spans="3:72" hidden="1" x14ac:dyDescent="0.25"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173">
        <f t="shared" ref="BT274:BT315" si="4">SUM(D274:BS274)</f>
        <v>0</v>
      </c>
    </row>
    <row r="275" spans="3:72" hidden="1" x14ac:dyDescent="0.25"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173">
        <f t="shared" si="4"/>
        <v>0</v>
      </c>
    </row>
    <row r="276" spans="3:72" hidden="1" x14ac:dyDescent="0.25"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173">
        <f t="shared" si="4"/>
        <v>0</v>
      </c>
    </row>
    <row r="277" spans="3:72" hidden="1" x14ac:dyDescent="0.25"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173">
        <f t="shared" si="4"/>
        <v>0</v>
      </c>
    </row>
    <row r="278" spans="3:72" hidden="1" x14ac:dyDescent="0.25"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173">
        <f t="shared" si="4"/>
        <v>0</v>
      </c>
    </row>
    <row r="279" spans="3:72" hidden="1" x14ac:dyDescent="0.25"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173">
        <f t="shared" si="4"/>
        <v>0</v>
      </c>
    </row>
    <row r="280" spans="3:72" hidden="1" x14ac:dyDescent="0.25"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173">
        <f t="shared" si="4"/>
        <v>0</v>
      </c>
    </row>
    <row r="281" spans="3:72" hidden="1" x14ac:dyDescent="0.25"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173">
        <f t="shared" si="4"/>
        <v>0</v>
      </c>
    </row>
    <row r="282" spans="3:72" hidden="1" x14ac:dyDescent="0.25"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173">
        <f t="shared" si="4"/>
        <v>0</v>
      </c>
    </row>
    <row r="283" spans="3:72" hidden="1" x14ac:dyDescent="0.25"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173">
        <f t="shared" si="4"/>
        <v>0</v>
      </c>
    </row>
    <row r="284" spans="3:72" hidden="1" x14ac:dyDescent="0.25"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173">
        <f t="shared" si="4"/>
        <v>0</v>
      </c>
    </row>
    <row r="285" spans="3:72" hidden="1" x14ac:dyDescent="0.25"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173">
        <f t="shared" si="4"/>
        <v>0</v>
      </c>
    </row>
    <row r="286" spans="3:72" hidden="1" x14ac:dyDescent="0.25"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173">
        <f t="shared" si="4"/>
        <v>0</v>
      </c>
    </row>
    <row r="287" spans="3:72" hidden="1" x14ac:dyDescent="0.25"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173">
        <f t="shared" si="4"/>
        <v>0</v>
      </c>
    </row>
    <row r="288" spans="3:72" hidden="1" x14ac:dyDescent="0.25"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173">
        <f t="shared" si="4"/>
        <v>0</v>
      </c>
    </row>
    <row r="289" spans="3:72" hidden="1" x14ac:dyDescent="0.25"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173">
        <f t="shared" si="4"/>
        <v>0</v>
      </c>
    </row>
    <row r="290" spans="3:72" hidden="1" x14ac:dyDescent="0.25"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173">
        <f t="shared" si="4"/>
        <v>0</v>
      </c>
    </row>
    <row r="291" spans="3:72" hidden="1" x14ac:dyDescent="0.25"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173">
        <f t="shared" si="4"/>
        <v>0</v>
      </c>
    </row>
    <row r="292" spans="3:72" hidden="1" x14ac:dyDescent="0.25"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173">
        <f t="shared" si="4"/>
        <v>0</v>
      </c>
    </row>
    <row r="293" spans="3:72" hidden="1" x14ac:dyDescent="0.25"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173">
        <f t="shared" si="4"/>
        <v>0</v>
      </c>
    </row>
    <row r="294" spans="3:72" hidden="1" x14ac:dyDescent="0.25"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173">
        <f t="shared" si="4"/>
        <v>0</v>
      </c>
    </row>
    <row r="295" spans="3:72" hidden="1" x14ac:dyDescent="0.25"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173">
        <f t="shared" si="4"/>
        <v>0</v>
      </c>
    </row>
    <row r="296" spans="3:72" hidden="1" x14ac:dyDescent="0.25"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173">
        <f t="shared" si="4"/>
        <v>0</v>
      </c>
    </row>
    <row r="297" spans="3:72" hidden="1" x14ac:dyDescent="0.25"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173">
        <f t="shared" si="4"/>
        <v>0</v>
      </c>
    </row>
    <row r="298" spans="3:72" hidden="1" x14ac:dyDescent="0.25"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173">
        <f t="shared" si="4"/>
        <v>0</v>
      </c>
    </row>
    <row r="299" spans="3:72" hidden="1" x14ac:dyDescent="0.25"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173">
        <f t="shared" si="4"/>
        <v>0</v>
      </c>
    </row>
    <row r="300" spans="3:72" hidden="1" x14ac:dyDescent="0.25"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173">
        <f t="shared" si="4"/>
        <v>0</v>
      </c>
    </row>
    <row r="301" spans="3:72" hidden="1" x14ac:dyDescent="0.25"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173">
        <f t="shared" si="4"/>
        <v>0</v>
      </c>
    </row>
    <row r="302" spans="3:72" hidden="1" x14ac:dyDescent="0.25"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173">
        <f t="shared" si="4"/>
        <v>0</v>
      </c>
    </row>
    <row r="303" spans="3:72" hidden="1" x14ac:dyDescent="0.25"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173">
        <f t="shared" si="4"/>
        <v>0</v>
      </c>
    </row>
    <row r="304" spans="3:72" hidden="1" x14ac:dyDescent="0.25"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173">
        <f t="shared" si="4"/>
        <v>0</v>
      </c>
    </row>
    <row r="305" spans="3:72" hidden="1" x14ac:dyDescent="0.25"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173">
        <f t="shared" si="4"/>
        <v>0</v>
      </c>
    </row>
    <row r="306" spans="3:72" hidden="1" x14ac:dyDescent="0.25"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173">
        <f t="shared" si="4"/>
        <v>0</v>
      </c>
    </row>
    <row r="307" spans="3:72" hidden="1" x14ac:dyDescent="0.25"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173">
        <f t="shared" si="4"/>
        <v>0</v>
      </c>
    </row>
    <row r="308" spans="3:72" hidden="1" x14ac:dyDescent="0.25"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173">
        <f t="shared" si="4"/>
        <v>0</v>
      </c>
    </row>
    <row r="309" spans="3:72" hidden="1" x14ac:dyDescent="0.25"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173">
        <f t="shared" si="4"/>
        <v>0</v>
      </c>
    </row>
    <row r="310" spans="3:72" hidden="1" x14ac:dyDescent="0.25"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173">
        <f t="shared" si="4"/>
        <v>0</v>
      </c>
    </row>
    <row r="311" spans="3:72" hidden="1" x14ac:dyDescent="0.25"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173">
        <f t="shared" si="4"/>
        <v>0</v>
      </c>
    </row>
    <row r="312" spans="3:72" hidden="1" x14ac:dyDescent="0.25"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173">
        <f t="shared" si="4"/>
        <v>0</v>
      </c>
    </row>
    <row r="313" spans="3:72" hidden="1" x14ac:dyDescent="0.25"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173">
        <f t="shared" si="4"/>
        <v>0</v>
      </c>
    </row>
    <row r="314" spans="3:72" hidden="1" x14ac:dyDescent="0.25"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173">
        <f t="shared" si="4"/>
        <v>0</v>
      </c>
    </row>
    <row r="315" spans="3:72" hidden="1" x14ac:dyDescent="0.25"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173">
        <f t="shared" si="4"/>
        <v>0</v>
      </c>
    </row>
    <row r="316" spans="3:72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174">
        <f t="shared" ref="BT316" si="5">SUM(D316:BS316)</f>
        <v>0</v>
      </c>
    </row>
    <row r="317" spans="3:72" x14ac:dyDescent="0.25">
      <c r="C317" s="27" t="s">
        <v>49</v>
      </c>
      <c r="D317" s="161">
        <f t="shared" ref="D317:AI317" si="6">SUM(D8:D316)</f>
        <v>0</v>
      </c>
      <c r="E317" s="161">
        <f t="shared" si="6"/>
        <v>0</v>
      </c>
      <c r="F317" s="161">
        <f t="shared" si="6"/>
        <v>0</v>
      </c>
      <c r="G317" s="161">
        <f t="shared" si="6"/>
        <v>0</v>
      </c>
      <c r="H317" s="161">
        <f t="shared" si="6"/>
        <v>0</v>
      </c>
      <c r="I317" s="161">
        <f t="shared" si="6"/>
        <v>0</v>
      </c>
      <c r="J317" s="161">
        <f t="shared" si="6"/>
        <v>0</v>
      </c>
      <c r="K317" s="161">
        <f t="shared" si="6"/>
        <v>0</v>
      </c>
      <c r="L317" s="161">
        <f t="shared" si="6"/>
        <v>0</v>
      </c>
      <c r="M317" s="161">
        <f t="shared" si="6"/>
        <v>0</v>
      </c>
      <c r="N317" s="161">
        <f t="shared" si="6"/>
        <v>0</v>
      </c>
      <c r="O317" s="161">
        <f t="shared" si="6"/>
        <v>0</v>
      </c>
      <c r="P317" s="161">
        <f t="shared" si="6"/>
        <v>0</v>
      </c>
      <c r="Q317" s="161">
        <f t="shared" si="6"/>
        <v>0</v>
      </c>
      <c r="R317" s="161">
        <f t="shared" si="6"/>
        <v>0</v>
      </c>
      <c r="S317" s="161">
        <f t="shared" si="6"/>
        <v>0</v>
      </c>
      <c r="T317" s="161">
        <f t="shared" si="6"/>
        <v>0</v>
      </c>
      <c r="U317" s="161">
        <f t="shared" si="6"/>
        <v>0</v>
      </c>
      <c r="V317" s="161">
        <f t="shared" si="6"/>
        <v>0</v>
      </c>
      <c r="W317" s="161">
        <f t="shared" si="6"/>
        <v>0</v>
      </c>
      <c r="X317" s="161">
        <f t="shared" si="6"/>
        <v>0</v>
      </c>
      <c r="Y317" s="161">
        <f t="shared" si="6"/>
        <v>0</v>
      </c>
      <c r="Z317" s="161">
        <f t="shared" si="6"/>
        <v>0</v>
      </c>
      <c r="AA317" s="161">
        <f t="shared" si="6"/>
        <v>0</v>
      </c>
      <c r="AB317" s="161">
        <f t="shared" si="6"/>
        <v>0</v>
      </c>
      <c r="AC317" s="161">
        <f t="shared" si="6"/>
        <v>0</v>
      </c>
      <c r="AD317" s="161">
        <f t="shared" si="6"/>
        <v>0</v>
      </c>
      <c r="AE317" s="161">
        <f t="shared" si="6"/>
        <v>0</v>
      </c>
      <c r="AF317" s="161">
        <f t="shared" si="6"/>
        <v>0</v>
      </c>
      <c r="AG317" s="161">
        <f t="shared" si="6"/>
        <v>0</v>
      </c>
      <c r="AH317" s="161">
        <f t="shared" si="6"/>
        <v>0</v>
      </c>
      <c r="AI317" s="161">
        <f t="shared" si="6"/>
        <v>0</v>
      </c>
      <c r="AJ317" s="161">
        <f t="shared" ref="AJ317:BO317" si="7">SUM(AJ8:AJ316)</f>
        <v>0</v>
      </c>
      <c r="AK317" s="161">
        <f t="shared" si="7"/>
        <v>0</v>
      </c>
      <c r="AL317" s="161">
        <f t="shared" si="7"/>
        <v>0</v>
      </c>
      <c r="AM317" s="161">
        <f t="shared" si="7"/>
        <v>0</v>
      </c>
      <c r="AN317" s="161">
        <f t="shared" si="7"/>
        <v>0</v>
      </c>
      <c r="AO317" s="161">
        <f t="shared" si="7"/>
        <v>0</v>
      </c>
      <c r="AP317" s="161">
        <f t="shared" si="7"/>
        <v>0</v>
      </c>
      <c r="AQ317" s="161">
        <f t="shared" si="7"/>
        <v>0</v>
      </c>
      <c r="AR317" s="161">
        <f t="shared" si="7"/>
        <v>0</v>
      </c>
      <c r="AS317" s="161">
        <f t="shared" si="7"/>
        <v>0</v>
      </c>
      <c r="AT317" s="161">
        <f t="shared" si="7"/>
        <v>0</v>
      </c>
      <c r="AU317" s="161">
        <f t="shared" si="7"/>
        <v>0</v>
      </c>
      <c r="AV317" s="161">
        <f t="shared" si="7"/>
        <v>0</v>
      </c>
      <c r="AW317" s="161">
        <f t="shared" si="7"/>
        <v>0</v>
      </c>
      <c r="AX317" s="161">
        <f t="shared" si="7"/>
        <v>0</v>
      </c>
      <c r="AY317" s="161">
        <f t="shared" si="7"/>
        <v>0</v>
      </c>
      <c r="AZ317" s="161">
        <f t="shared" si="7"/>
        <v>0</v>
      </c>
      <c r="BA317" s="161">
        <f t="shared" si="7"/>
        <v>0</v>
      </c>
      <c r="BB317" s="161">
        <f t="shared" si="7"/>
        <v>0</v>
      </c>
      <c r="BC317" s="161">
        <f t="shared" si="7"/>
        <v>0</v>
      </c>
      <c r="BD317" s="161">
        <f t="shared" si="7"/>
        <v>0</v>
      </c>
      <c r="BE317" s="161">
        <f t="shared" si="7"/>
        <v>0</v>
      </c>
      <c r="BF317" s="161">
        <f t="shared" si="7"/>
        <v>0</v>
      </c>
      <c r="BG317" s="161">
        <f t="shared" si="7"/>
        <v>0</v>
      </c>
      <c r="BH317" s="161">
        <f t="shared" si="7"/>
        <v>0</v>
      </c>
      <c r="BI317" s="161">
        <f t="shared" si="7"/>
        <v>0</v>
      </c>
      <c r="BJ317" s="161">
        <f t="shared" si="7"/>
        <v>0</v>
      </c>
      <c r="BK317" s="161">
        <f t="shared" si="7"/>
        <v>0</v>
      </c>
      <c r="BL317" s="161">
        <f t="shared" si="7"/>
        <v>0</v>
      </c>
      <c r="BM317" s="161">
        <f t="shared" si="7"/>
        <v>0</v>
      </c>
      <c r="BN317" s="161">
        <f t="shared" si="7"/>
        <v>0</v>
      </c>
      <c r="BO317" s="161">
        <f t="shared" si="7"/>
        <v>0</v>
      </c>
      <c r="BP317" s="161">
        <f t="shared" ref="BP317:BS317" si="8">SUM(BP8:BP316)</f>
        <v>0</v>
      </c>
      <c r="BQ317" s="161">
        <f t="shared" si="8"/>
        <v>0</v>
      </c>
      <c r="BR317" s="161">
        <f t="shared" si="8"/>
        <v>0</v>
      </c>
      <c r="BS317" s="161">
        <f t="shared" si="8"/>
        <v>0</v>
      </c>
      <c r="BT317" s="161">
        <f>SUM(D317:BS317)</f>
        <v>0</v>
      </c>
    </row>
  </sheetData>
  <mergeCells count="1">
    <mergeCell ref="C6:C7"/>
  </mergeCells>
  <dataValidations count="1">
    <dataValidation type="list" allowBlank="1" showInputMessage="1" showErrorMessage="1" sqref="D1" xr:uid="{A2CCAB6A-3AF9-4BA9-B131-550A16CD876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  <vt:lpstr>Projected Membership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Flournory, Janice</cp:lastModifiedBy>
  <dcterms:created xsi:type="dcterms:W3CDTF">2018-08-22T18:12:57Z</dcterms:created>
  <dcterms:modified xsi:type="dcterms:W3CDTF">2022-05-12T23:57:55Z</dcterms:modified>
</cp:coreProperties>
</file>